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E:\Dropbox\CE Submissions\591 W 29TH Ave., Vancouver, BC - HVAC\"/>
    </mc:Choice>
  </mc:AlternateContent>
  <xr:revisionPtr revIDLastSave="0" documentId="13_ncr:1_{EE2BEFBC-9760-47FB-B464-BCB93EC3FC96}" xr6:coauthVersionLast="47" xr6:coauthVersionMax="47" xr10:uidLastSave="{00000000-0000-0000-0000-000000000000}"/>
  <bookViews>
    <workbookView xWindow="28680" yWindow="-120" windowWidth="29040" windowHeight="15720" tabRatio="791" xr2:uid="{00000000-000D-0000-FFFF-FFFF00000000}"/>
  </bookViews>
  <sheets>
    <sheet name="PLUMBING" sheetId="82" r:id="rId1"/>
  </sheets>
  <definedNames>
    <definedName name="BLD">#REF!</definedName>
    <definedName name="BRICK">#REF!</definedName>
    <definedName name="CARP">#REF!</definedName>
    <definedName name="CARPET">#REF!</definedName>
    <definedName name="ELECT">#REF!</definedName>
    <definedName name="FINISH">#REF!</definedName>
    <definedName name="GLAZER">#REF!</definedName>
    <definedName name="IRON">#REF!</definedName>
    <definedName name="LABOR">#REF!</definedName>
    <definedName name="lumber">#REF!</definedName>
    <definedName name="mnbvc">#REF!</definedName>
    <definedName name="OPER">#REF!</definedName>
    <definedName name="PAINT">#REF!</definedName>
    <definedName name="PAR">#REF!</definedName>
    <definedName name="PLUMB">#REF!</definedName>
    <definedName name="Print_Area_MI">#REF!</definedName>
    <definedName name="ROOF">#REF!</definedName>
    <definedName name="SM">#REF!</definedName>
    <definedName name="SPRINKLER">#REF!</definedName>
  </definedNames>
  <calcPr calcId="181029"/>
</workbook>
</file>

<file path=xl/calcChain.xml><?xml version="1.0" encoding="utf-8"?>
<calcChain xmlns="http://schemas.openxmlformats.org/spreadsheetml/2006/main">
  <c r="H86" i="82" l="1"/>
  <c r="G86" i="82"/>
  <c r="C56" i="82"/>
  <c r="H56" i="82" s="1"/>
  <c r="A84" i="82"/>
  <c r="A85" i="82"/>
  <c r="A87" i="82"/>
  <c r="A88" i="82"/>
  <c r="H83" i="82"/>
  <c r="I83" i="82" s="1"/>
  <c r="G83" i="82"/>
  <c r="C82" i="82"/>
  <c r="C79" i="82"/>
  <c r="H79" i="82" s="1"/>
  <c r="C78" i="82"/>
  <c r="H78" i="82" s="1"/>
  <c r="C77" i="82"/>
  <c r="G77" i="82" s="1"/>
  <c r="A74" i="82"/>
  <c r="A75" i="82"/>
  <c r="H81" i="82"/>
  <c r="I81" i="82" s="1"/>
  <c r="G81" i="82"/>
  <c r="H80" i="82"/>
  <c r="G80" i="82"/>
  <c r="G78" i="82"/>
  <c r="H77" i="82"/>
  <c r="C67" i="82"/>
  <c r="C66" i="82"/>
  <c r="H66" i="82" s="1"/>
  <c r="C57" i="82"/>
  <c r="H57" i="82" s="1"/>
  <c r="A54" i="82"/>
  <c r="A55" i="82"/>
  <c r="A68" i="82"/>
  <c r="A69" i="82"/>
  <c r="H65" i="82"/>
  <c r="G65" i="82"/>
  <c r="H64" i="82"/>
  <c r="G64" i="82"/>
  <c r="H63" i="82"/>
  <c r="G63" i="82"/>
  <c r="H62" i="82"/>
  <c r="G62" i="82"/>
  <c r="H96" i="82"/>
  <c r="G96" i="82"/>
  <c r="H95" i="82"/>
  <c r="G95" i="82"/>
  <c r="H94" i="82"/>
  <c r="G94" i="82"/>
  <c r="H93" i="82"/>
  <c r="G93" i="82"/>
  <c r="H92" i="82"/>
  <c r="G92" i="82"/>
  <c r="H91" i="82"/>
  <c r="G91" i="82"/>
  <c r="H90" i="82"/>
  <c r="G90" i="82"/>
  <c r="H89" i="82"/>
  <c r="G89" i="82"/>
  <c r="A97" i="82"/>
  <c r="H73" i="82"/>
  <c r="G73" i="82"/>
  <c r="H72" i="82"/>
  <c r="G72" i="82"/>
  <c r="H71" i="82"/>
  <c r="G71" i="82"/>
  <c r="H70" i="82"/>
  <c r="G70" i="82"/>
  <c r="A15" i="82"/>
  <c r="A16" i="82"/>
  <c r="A21" i="82"/>
  <c r="A22" i="82"/>
  <c r="A28" i="82"/>
  <c r="A29" i="82"/>
  <c r="A31" i="82"/>
  <c r="A32" i="82"/>
  <c r="A38" i="82"/>
  <c r="A39" i="82"/>
  <c r="A42" i="82"/>
  <c r="A43" i="82"/>
  <c r="A47" i="82"/>
  <c r="A48" i="82"/>
  <c r="H61" i="82"/>
  <c r="G61" i="82"/>
  <c r="H59" i="82"/>
  <c r="G59" i="82"/>
  <c r="H58" i="82"/>
  <c r="G58" i="82"/>
  <c r="C52" i="82"/>
  <c r="H53" i="82"/>
  <c r="G53" i="82"/>
  <c r="G51" i="82"/>
  <c r="H50" i="82"/>
  <c r="G50" i="82"/>
  <c r="C46" i="82"/>
  <c r="H46" i="82" s="1"/>
  <c r="C45" i="82"/>
  <c r="H45" i="82" s="1"/>
  <c r="C44" i="82"/>
  <c r="C40" i="82"/>
  <c r="G40" i="82" s="1"/>
  <c r="C35" i="82"/>
  <c r="G35" i="82" s="1"/>
  <c r="C34" i="82"/>
  <c r="C33" i="82"/>
  <c r="H37" i="82"/>
  <c r="G37" i="82"/>
  <c r="H36" i="82"/>
  <c r="G36" i="82"/>
  <c r="H30" i="82"/>
  <c r="G30" i="82"/>
  <c r="H27" i="82"/>
  <c r="G27" i="82"/>
  <c r="H26" i="82"/>
  <c r="G26" i="82"/>
  <c r="H25" i="82"/>
  <c r="G25" i="82"/>
  <c r="H24" i="82"/>
  <c r="G24" i="82"/>
  <c r="H23" i="82"/>
  <c r="G23" i="82"/>
  <c r="H20" i="82"/>
  <c r="G20" i="82"/>
  <c r="H19" i="82"/>
  <c r="G19" i="82"/>
  <c r="H18" i="82"/>
  <c r="G18" i="82"/>
  <c r="H14" i="82"/>
  <c r="G14" i="82"/>
  <c r="G57" i="82"/>
  <c r="H49" i="82"/>
  <c r="G49" i="82"/>
  <c r="H41" i="82"/>
  <c r="G41" i="82"/>
  <c r="H40" i="82"/>
  <c r="H13" i="82"/>
  <c r="G13" i="82"/>
  <c r="H12" i="82"/>
  <c r="G12" i="82"/>
  <c r="H11" i="82"/>
  <c r="G11" i="82"/>
  <c r="H10" i="82"/>
  <c r="G10" i="82"/>
  <c r="A10" i="82"/>
  <c r="I80" i="82" l="1"/>
  <c r="I61" i="82"/>
  <c r="I77" i="82"/>
  <c r="G45" i="82"/>
  <c r="I45" i="82" s="1"/>
  <c r="G56" i="82"/>
  <c r="G66" i="82"/>
  <c r="I78" i="82"/>
  <c r="G79" i="82"/>
  <c r="I79" i="82" s="1"/>
  <c r="I86" i="82"/>
  <c r="G82" i="82"/>
  <c r="H82" i="82"/>
  <c r="I90" i="82"/>
  <c r="I59" i="82"/>
  <c r="I94" i="82"/>
  <c r="H35" i="82"/>
  <c r="I35" i="82" s="1"/>
  <c r="A11" i="82"/>
  <c r="A12" i="82" s="1"/>
  <c r="A13" i="82" s="1"/>
  <c r="A14" i="82" s="1"/>
  <c r="I71" i="82"/>
  <c r="I62" i="82"/>
  <c r="I64" i="82"/>
  <c r="G46" i="82"/>
  <c r="I46" i="82" s="1"/>
  <c r="I65" i="82"/>
  <c r="I58" i="82"/>
  <c r="I63" i="82"/>
  <c r="I66" i="82"/>
  <c r="G67" i="82"/>
  <c r="H67" i="82"/>
  <c r="I89" i="82"/>
  <c r="I91" i="82"/>
  <c r="I93" i="82"/>
  <c r="I95" i="82"/>
  <c r="I92" i="82"/>
  <c r="I96" i="82"/>
  <c r="I70" i="82"/>
  <c r="I72" i="82"/>
  <c r="I73" i="82"/>
  <c r="G60" i="82"/>
  <c r="H60" i="82"/>
  <c r="I53" i="82"/>
  <c r="I50" i="82"/>
  <c r="H51" i="82"/>
  <c r="I51" i="82" s="1"/>
  <c r="G52" i="82"/>
  <c r="H52" i="82"/>
  <c r="G44" i="82"/>
  <c r="H44" i="82"/>
  <c r="I49" i="82"/>
  <c r="I30" i="82"/>
  <c r="I36" i="82"/>
  <c r="I37" i="82"/>
  <c r="I25" i="82"/>
  <c r="I27" i="82"/>
  <c r="I26" i="82"/>
  <c r="I41" i="82"/>
  <c r="I57" i="82"/>
  <c r="I18" i="82"/>
  <c r="I20" i="82"/>
  <c r="I24" i="82"/>
  <c r="I56" i="82"/>
  <c r="I23" i="82"/>
  <c r="I19" i="82"/>
  <c r="I10" i="82"/>
  <c r="I40" i="82"/>
  <c r="I13" i="82"/>
  <c r="I12" i="82"/>
  <c r="I14" i="82"/>
  <c r="I11" i="82"/>
  <c r="H33" i="82"/>
  <c r="G33" i="82"/>
  <c r="H34" i="82"/>
  <c r="G34" i="82"/>
  <c r="I52" i="82" l="1"/>
  <c r="A17" i="82"/>
  <c r="A18" i="82" s="1"/>
  <c r="I82" i="82"/>
  <c r="I67" i="82"/>
  <c r="I60" i="82"/>
  <c r="I44" i="82"/>
  <c r="I34" i="82"/>
  <c r="I33" i="82"/>
  <c r="G17" i="82"/>
  <c r="G100" i="82" s="1"/>
  <c r="H17" i="82"/>
  <c r="H100" i="82" s="1"/>
  <c r="A102" i="82"/>
  <c r="A100" i="82"/>
  <c r="A99" i="82"/>
  <c r="A19" i="82" l="1"/>
  <c r="I17" i="82"/>
  <c r="A20" i="82" l="1"/>
  <c r="I101" i="82"/>
  <c r="A23" i="82" l="1"/>
  <c r="I102" i="82"/>
  <c r="I103" i="82" s="1"/>
  <c r="A24" i="82" l="1"/>
  <c r="B6" i="82"/>
  <c r="A25" i="82" l="1"/>
  <c r="A26" i="82" l="1"/>
  <c r="A27" i="82" l="1"/>
  <c r="A30" i="82" s="1"/>
  <c r="A33" i="82" l="1"/>
  <c r="A34" i="82" s="1"/>
  <c r="A35" i="82" s="1"/>
  <c r="A36" i="82" l="1"/>
  <c r="A37" i="82"/>
  <c r="A40" i="82" l="1"/>
  <c r="A41" i="82" l="1"/>
  <c r="A44" i="82" l="1"/>
  <c r="A45" i="82" l="1"/>
  <c r="A46" i="82" s="1"/>
  <c r="A49" i="82" s="1"/>
  <c r="A50" i="82" s="1"/>
  <c r="A51" i="82" s="1"/>
  <c r="A52" i="82" s="1"/>
  <c r="A53" i="82" s="1"/>
  <c r="A56" i="82" s="1"/>
  <c r="A57" i="82" l="1"/>
  <c r="A58" i="82" s="1"/>
  <c r="A59" i="82" s="1"/>
  <c r="A60" i="82" s="1"/>
  <c r="A61" i="82" s="1"/>
  <c r="A62" i="82" s="1"/>
  <c r="A63" i="82" s="1"/>
  <c r="A64" i="82" s="1"/>
  <c r="A65" i="82" s="1"/>
  <c r="A66" i="82" s="1"/>
  <c r="A67" i="82" s="1"/>
  <c r="A70" i="82" s="1"/>
  <c r="A71" i="82" s="1"/>
  <c r="A72" i="82" s="1"/>
  <c r="A73" i="82" s="1"/>
  <c r="A77" i="82" l="1"/>
  <c r="A78" i="82" s="1"/>
  <c r="A79" i="82" s="1"/>
  <c r="A80" i="82" s="1"/>
  <c r="A81" i="82" l="1"/>
  <c r="A82" i="82" s="1"/>
  <c r="A83" i="82" l="1"/>
  <c r="A86" i="82" s="1"/>
  <c r="A89" i="82" l="1"/>
  <c r="A90" i="82" s="1"/>
  <c r="A91" i="82" s="1"/>
  <c r="A92" i="82" l="1"/>
  <c r="A93" i="82" s="1"/>
  <c r="A94" i="82" s="1"/>
  <c r="A95" i="82" s="1"/>
  <c r="A96" i="82" s="1"/>
</calcChain>
</file>

<file path=xl/sharedStrings.xml><?xml version="1.0" encoding="utf-8"?>
<sst xmlns="http://schemas.openxmlformats.org/spreadsheetml/2006/main" count="163" uniqueCount="103">
  <si>
    <t>PROJECT</t>
  </si>
  <si>
    <t>ADDRESS</t>
  </si>
  <si>
    <t>Date of submission</t>
  </si>
  <si>
    <t>Date of plans</t>
  </si>
  <si>
    <t>Comments</t>
  </si>
  <si>
    <t xml:space="preserve">Please go through all the comments and exclusions mentioned on this Estimate. </t>
  </si>
  <si>
    <t>SR #</t>
  </si>
  <si>
    <t>DESCRIPTION</t>
  </si>
  <si>
    <t>QTY.</t>
  </si>
  <si>
    <t>UNIT</t>
  </si>
  <si>
    <t>LABOR 
UNIT COST</t>
  </si>
  <si>
    <t>MATERIAL UNIT  COST</t>
  </si>
  <si>
    <t>TOTAL LABOR</t>
  </si>
  <si>
    <t>TOTAL MATERIAL</t>
  </si>
  <si>
    <t>TOTAL COST</t>
  </si>
  <si>
    <t>REMARKS</t>
  </si>
  <si>
    <t>Total Labor</t>
  </si>
  <si>
    <t>Total Material</t>
  </si>
  <si>
    <t>Sub Total</t>
  </si>
  <si>
    <t xml:space="preserve">Total </t>
  </si>
  <si>
    <t>Note: 0% Wastage is figured with all quantities</t>
  </si>
  <si>
    <t>Profit</t>
  </si>
  <si>
    <t>PLUMBING</t>
  </si>
  <si>
    <t>585 W 29TH AVENUE</t>
  </si>
  <si>
    <t>585 W 29TH AVENUE, VANCOUVER, BC</t>
  </si>
  <si>
    <t>Check Valve</t>
  </si>
  <si>
    <t>EA</t>
  </si>
  <si>
    <t>Gate Valve</t>
  </si>
  <si>
    <t>Ball Valve</t>
  </si>
  <si>
    <t>Air Admittance Valve</t>
  </si>
  <si>
    <t>Trench Drain</t>
  </si>
  <si>
    <t>2' Ø Catch Basin</t>
  </si>
  <si>
    <t>48" Ø Sanitary Sump W/C Backwater Valve</t>
  </si>
  <si>
    <t>24" x 24" In-Line Catch Basin</t>
  </si>
  <si>
    <t>Clean Out</t>
  </si>
  <si>
    <t>LF</t>
  </si>
  <si>
    <t>STRUCTURES</t>
  </si>
  <si>
    <t>SAP: Duplex Sanitary Pumps - 1HP (50GPM)</t>
  </si>
  <si>
    <t>STP: Duplex Storm Pumps - 1HP (50GPM)</t>
  </si>
  <si>
    <t>RP-1: GRUNDFOS - UP - 15/18 B7 - INLINE PUMP (6 GPM)</t>
  </si>
  <si>
    <t>HWT-1: Hot Water Tank - 4.5 KW</t>
  </si>
  <si>
    <t>PUMPS &amp; TANKS</t>
  </si>
  <si>
    <t>FLOOR DRAINS</t>
  </si>
  <si>
    <t>Scupper</t>
  </si>
  <si>
    <t>P-Trap</t>
  </si>
  <si>
    <t>HB: Hose Bib</t>
  </si>
  <si>
    <t>FD: 4" Floor Drains</t>
  </si>
  <si>
    <t>FD: 2" Ø Floor Drain</t>
  </si>
  <si>
    <t>PERFORATED PIPES</t>
  </si>
  <si>
    <t>4" Ø Perforated Draintile</t>
  </si>
  <si>
    <t>SANITARY PIPES</t>
  </si>
  <si>
    <t>1-1/2" Ø Sanitary Pipe</t>
  </si>
  <si>
    <t>2" Ø Sanitary Pipe</t>
  </si>
  <si>
    <t>3" Ø Sanitary Pipe</t>
  </si>
  <si>
    <t>4" Ø Sanitary Pipe</t>
  </si>
  <si>
    <t>4" Ø PDTS Pipe (Parkade Drainage Treatment System)</t>
  </si>
  <si>
    <t>STORM WATER MANAGEMENT</t>
  </si>
  <si>
    <t>3" Ø Storm Water Pipe</t>
  </si>
  <si>
    <t>4" Ø Storm Water Pipe</t>
  </si>
  <si>
    <t>VENT PIPES</t>
  </si>
  <si>
    <t>2" Ø Vent Pipe</t>
  </si>
  <si>
    <t>3" Ø Vent Pipe</t>
  </si>
  <si>
    <t>4" Ø Vent Pipe</t>
  </si>
  <si>
    <t>CONDENSATE PIPES</t>
  </si>
  <si>
    <t>3/4" Condensate Pipe</t>
  </si>
  <si>
    <t>1" Condensate Pipe</t>
  </si>
  <si>
    <t>1-1/2" Condensate Pipe</t>
  </si>
  <si>
    <t>1-1/4" Condensate Pipe</t>
  </si>
  <si>
    <t>LPC Pipe</t>
  </si>
  <si>
    <t>WATER PIPES</t>
  </si>
  <si>
    <t>CHECK VALVES</t>
  </si>
  <si>
    <t>PLUMBING FIXTURES</t>
  </si>
  <si>
    <t>LAV: SUITE LAVATORY - ACRITEC #36977 - WHITE</t>
  </si>
  <si>
    <t>DSK: DOGWASH SINK - RIDALCO RUS-6024S (60"X24")</t>
  </si>
  <si>
    <t>SH:  SUITE SHOWER - HYTEC ACR3775 (60"x32") - WHITE</t>
  </si>
  <si>
    <t>WC:  SUITE WATER CLOSET - AMERICAN STANDARD 2794 204 - WHITE</t>
  </si>
  <si>
    <t>BT:  SUITE BATH TUB - ACRITEC LH-41399 / RH-41400 - WHITE</t>
  </si>
  <si>
    <t>KS:  DOUBLE COMPARTMENT KITCHEN SINK - SONETTO S1063</t>
  </si>
  <si>
    <t>OB1:  OUTLET BOX - OATEY - CLOTHES WASHER</t>
  </si>
  <si>
    <t>DW: DISH WASHER</t>
  </si>
  <si>
    <t>1/2" Ø DCW Pipe</t>
  </si>
  <si>
    <t>3/4" Ø DCW Pipe</t>
  </si>
  <si>
    <t>1" Ø DCW Pipe</t>
  </si>
  <si>
    <t>1-1/4" Ø DCW Pipe</t>
  </si>
  <si>
    <t>1-1/2" Ø DCW Pipe</t>
  </si>
  <si>
    <t>2" Ø DCW Pipe</t>
  </si>
  <si>
    <t>1/2" Ø DHW Pipe</t>
  </si>
  <si>
    <t>3/4" Ø DHW Pipe</t>
  </si>
  <si>
    <t>1-1/4" Ø DHW Pipe</t>
  </si>
  <si>
    <t>1/2" Ø DHRW Pipe</t>
  </si>
  <si>
    <t>1/2" Ø HWS Pipe</t>
  </si>
  <si>
    <t>1/2" Ø HWR Pipe</t>
  </si>
  <si>
    <t>INSULATION</t>
  </si>
  <si>
    <t>1-1/2" Ø Sanitary Pipe - 1/2" Insulation</t>
  </si>
  <si>
    <t>2" Ø Sanitary Pipe - 1/2" Insulation</t>
  </si>
  <si>
    <t>3" Ø Sanitary Pipe - 1/2" Insulation</t>
  </si>
  <si>
    <t>4" Ø Sanitary Pipe - 1/2" Insulation</t>
  </si>
  <si>
    <t>4" Ø PDTS Pipe (Parkade Drainage Treatment System) - 1/2" Insulation</t>
  </si>
  <si>
    <t>3" Ø Storm Water Pipe - 1/2" Insulation</t>
  </si>
  <si>
    <t>4" Ø Storm Water Pipe - 1/2" Insulation</t>
  </si>
  <si>
    <t>WASTE PIPES</t>
  </si>
  <si>
    <t>HOSE BIB PIPES</t>
  </si>
  <si>
    <t>1/2" Ø DCW HB Pipe - R-3 INSULATION 1"Ø THICKNESS &amp; 7' LONG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</si>
</sst>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_(&quot;$&quot;* #,##0.00_);_(&quot;$&quot;* \(#,##0.00\);_(&quot;$&quot;* &quot;-&quot;?_);_(@_)"/>
    <numFmt numFmtId="167" formatCode="_(&quot;$&quot;* #,##0_);_(&quot;$&quot;* \(#,##0\);_(&quot;$&quot;* &quot;-&quot;?_);_(@_)"/>
  </numFmts>
  <fonts count="20">
    <font>
      <sz val="11"/>
      <color theme="1"/>
      <name val="Calibri"/>
      <charset val="134"/>
      <scheme val="minor"/>
    </font>
    <font>
      <sz val="12"/>
      <color theme="0"/>
      <name val="Calibri"/>
      <charset val="134"/>
      <scheme val="minor"/>
    </font>
    <font>
      <sz val="12"/>
      <name val="Calibri"/>
      <charset val="134"/>
      <scheme val="minor"/>
    </font>
    <font>
      <b/>
      <sz val="16"/>
      <name val="Calibri"/>
      <charset val="134"/>
      <scheme val="minor"/>
    </font>
    <font>
      <b/>
      <sz val="12"/>
      <color theme="0"/>
      <name val="Calibri"/>
      <charset val="134"/>
      <scheme val="minor"/>
    </font>
    <font>
      <sz val="16"/>
      <name val="Calibri"/>
      <charset val="134"/>
      <scheme val="minor"/>
    </font>
    <font>
      <b/>
      <sz val="14"/>
      <name val="Calibri"/>
      <charset val="134"/>
      <scheme val="minor"/>
    </font>
    <font>
      <sz val="16"/>
      <color rgb="FFFF0000"/>
      <name val="Calibri"/>
      <charset val="134"/>
      <scheme val="minor"/>
    </font>
    <font>
      <b/>
      <u/>
      <sz val="16"/>
      <color theme="0"/>
      <name val="Calibri"/>
      <charset val="134"/>
      <scheme val="minor"/>
    </font>
    <font>
      <b/>
      <sz val="16"/>
      <color theme="0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i/>
      <sz val="16"/>
      <name val="Calibri"/>
      <charset val="134"/>
      <scheme val="minor"/>
    </font>
    <font>
      <sz val="11"/>
      <color theme="1"/>
      <name val="Calibri"/>
      <charset val="134"/>
      <scheme val="minor"/>
    </font>
    <font>
      <sz val="12"/>
      <name val="Arial"/>
      <charset val="134"/>
    </font>
    <font>
      <u/>
      <sz val="12"/>
      <color theme="10"/>
      <name val="Arial"/>
      <charset val="134"/>
    </font>
    <font>
      <b/>
      <sz val="16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29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/>
      <right style="thin">
        <color indexed="8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thin">
        <color indexed="8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8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</borders>
  <cellStyleXfs count="7">
    <xf numFmtId="0" fontId="0" fillId="0" borderId="0"/>
    <xf numFmtId="9" fontId="12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3" fillId="0" borderId="0"/>
    <xf numFmtId="44" fontId="12" fillId="0" borderId="0" applyFont="0" applyFill="0" applyBorder="0" applyAlignment="0" applyProtection="0"/>
  </cellStyleXfs>
  <cellXfs count="88">
    <xf numFmtId="0" fontId="0" fillId="0" borderId="0" xfId="0"/>
    <xf numFmtId="0" fontId="1" fillId="0" borderId="0" xfId="5" applyFont="1" applyAlignment="1">
      <alignment horizontal="center" vertical="top" wrapText="1"/>
    </xf>
    <xf numFmtId="0" fontId="2" fillId="0" borderId="1" xfId="5" applyFont="1" applyBorder="1" applyAlignment="1">
      <alignment horizontal="center" vertical="top"/>
    </xf>
    <xf numFmtId="2" fontId="2" fillId="0" borderId="0" xfId="5" applyNumberFormat="1" applyFont="1" applyAlignment="1">
      <alignment vertical="top" wrapText="1"/>
    </xf>
    <xf numFmtId="0" fontId="2" fillId="0" borderId="0" xfId="5" applyFont="1" applyAlignment="1">
      <alignment horizontal="center" vertical="top"/>
    </xf>
    <xf numFmtId="0" fontId="2" fillId="0" borderId="0" xfId="5" applyFont="1" applyAlignment="1">
      <alignment vertical="top"/>
    </xf>
    <xf numFmtId="0" fontId="4" fillId="3" borderId="6" xfId="5" applyFont="1" applyFill="1" applyBorder="1" applyAlignment="1">
      <alignment horizontal="center" vertical="top" wrapText="1"/>
    </xf>
    <xf numFmtId="2" fontId="4" fillId="3" borderId="7" xfId="5" applyNumberFormat="1" applyFont="1" applyFill="1" applyBorder="1" applyAlignment="1">
      <alignment horizontal="center" vertical="top" wrapText="1"/>
    </xf>
    <xf numFmtId="2" fontId="4" fillId="3" borderId="8" xfId="5" applyNumberFormat="1" applyFont="1" applyFill="1" applyBorder="1" applyAlignment="1">
      <alignment horizontal="center" vertical="top" wrapText="1"/>
    </xf>
    <xf numFmtId="0" fontId="2" fillId="0" borderId="9" xfId="5" applyFont="1" applyBorder="1" applyAlignment="1">
      <alignment horizontal="center" vertical="top"/>
    </xf>
    <xf numFmtId="2" fontId="5" fillId="0" borderId="10" xfId="5" applyNumberFormat="1" applyFont="1" applyBorder="1" applyAlignment="1">
      <alignment horizontal="left" vertical="top" wrapText="1"/>
    </xf>
    <xf numFmtId="2" fontId="5" fillId="0" borderId="13" xfId="5" applyNumberFormat="1" applyFont="1" applyBorder="1" applyAlignment="1">
      <alignment horizontal="left" vertical="top" wrapText="1"/>
    </xf>
    <xf numFmtId="1" fontId="5" fillId="2" borderId="13" xfId="0" applyNumberFormat="1" applyFont="1" applyFill="1" applyBorder="1" applyAlignment="1">
      <alignment horizontal="center" vertical="top"/>
    </xf>
    <xf numFmtId="1" fontId="2" fillId="0" borderId="0" xfId="5" applyNumberFormat="1" applyFont="1" applyAlignment="1">
      <alignment horizontal="center" vertical="top" wrapText="1"/>
    </xf>
    <xf numFmtId="164" fontId="2" fillId="0" borderId="0" xfId="5" applyNumberFormat="1" applyFont="1" applyAlignment="1">
      <alignment horizontal="center" vertical="top"/>
    </xf>
    <xf numFmtId="164" fontId="2" fillId="0" borderId="0" xfId="5" applyNumberFormat="1" applyFont="1" applyAlignment="1">
      <alignment vertical="top"/>
    </xf>
    <xf numFmtId="2" fontId="6" fillId="2" borderId="2" xfId="5" applyNumberFormat="1" applyFont="1" applyFill="1" applyBorder="1" applyAlignment="1">
      <alignment horizontal="left" vertical="top"/>
    </xf>
    <xf numFmtId="2" fontId="6" fillId="2" borderId="5" xfId="5" applyNumberFormat="1" applyFont="1" applyFill="1" applyBorder="1" applyAlignment="1">
      <alignment horizontal="left" vertical="top"/>
    </xf>
    <xf numFmtId="0" fontId="2" fillId="2" borderId="5" xfId="5" applyFont="1" applyFill="1" applyBorder="1" applyAlignment="1">
      <alignment horizontal="left" vertical="top"/>
    </xf>
    <xf numFmtId="0" fontId="3" fillId="2" borderId="15" xfId="5" applyFont="1" applyFill="1" applyBorder="1" applyAlignment="1">
      <alignment horizontal="left" vertical="top"/>
    </xf>
    <xf numFmtId="1" fontId="4" fillId="3" borderId="8" xfId="5" applyNumberFormat="1" applyFont="1" applyFill="1" applyBorder="1" applyAlignment="1">
      <alignment horizontal="center" vertical="top" wrapText="1"/>
    </xf>
    <xf numFmtId="0" fontId="4" fillId="3" borderId="8" xfId="5" applyFont="1" applyFill="1" applyBorder="1" applyAlignment="1">
      <alignment horizontal="center" vertical="top" wrapText="1"/>
    </xf>
    <xf numFmtId="0" fontId="5" fillId="2" borderId="13" xfId="5" applyFont="1" applyFill="1" applyBorder="1" applyAlignment="1">
      <alignment horizontal="center" vertical="top"/>
    </xf>
    <xf numFmtId="166" fontId="5" fillId="2" borderId="13" xfId="5" applyNumberFormat="1" applyFont="1" applyFill="1" applyBorder="1" applyAlignment="1">
      <alignment horizontal="center" vertical="top"/>
    </xf>
    <xf numFmtId="164" fontId="4" fillId="3" borderId="20" xfId="5" applyNumberFormat="1" applyFont="1" applyFill="1" applyBorder="1" applyAlignment="1">
      <alignment horizontal="center" vertical="top" wrapText="1"/>
    </xf>
    <xf numFmtId="164" fontId="4" fillId="3" borderId="21" xfId="5" applyNumberFormat="1" applyFont="1" applyFill="1" applyBorder="1" applyAlignment="1">
      <alignment horizontal="center" vertical="top" wrapText="1"/>
    </xf>
    <xf numFmtId="0" fontId="2" fillId="2" borderId="22" xfId="5" applyFont="1" applyFill="1" applyBorder="1" applyAlignment="1">
      <alignment vertical="top"/>
    </xf>
    <xf numFmtId="167" fontId="5" fillId="2" borderId="12" xfId="5" applyNumberFormat="1" applyFont="1" applyFill="1" applyBorder="1" applyAlignment="1">
      <alignment horizontal="center" vertical="top"/>
    </xf>
    <xf numFmtId="167" fontId="5" fillId="2" borderId="13" xfId="5" applyNumberFormat="1" applyFont="1" applyFill="1" applyBorder="1" applyAlignment="1">
      <alignment horizontal="center" vertical="top"/>
    </xf>
    <xf numFmtId="1" fontId="5" fillId="2" borderId="13" xfId="5" applyNumberFormat="1" applyFont="1" applyFill="1" applyBorder="1" applyAlignment="1">
      <alignment horizontal="center" vertical="top"/>
    </xf>
    <xf numFmtId="2" fontId="7" fillId="0" borderId="13" xfId="5" applyNumberFormat="1" applyFont="1" applyBorder="1" applyAlignment="1">
      <alignment horizontal="left" vertical="top" wrapText="1"/>
    </xf>
    <xf numFmtId="1" fontId="5" fillId="2" borderId="10" xfId="5" applyNumberFormat="1" applyFont="1" applyFill="1" applyBorder="1" applyAlignment="1">
      <alignment horizontal="center" vertical="top"/>
    </xf>
    <xf numFmtId="0" fontId="5" fillId="2" borderId="10" xfId="5" applyFont="1" applyFill="1" applyBorder="1" applyAlignment="1">
      <alignment horizontal="center" vertical="top"/>
    </xf>
    <xf numFmtId="166" fontId="5" fillId="2" borderId="10" xfId="5" applyNumberFormat="1" applyFont="1" applyFill="1" applyBorder="1" applyAlignment="1">
      <alignment horizontal="center" vertical="top"/>
    </xf>
    <xf numFmtId="0" fontId="6" fillId="4" borderId="4" xfId="5" applyFont="1" applyFill="1" applyBorder="1" applyAlignment="1">
      <alignment horizontal="left" vertical="top"/>
    </xf>
    <xf numFmtId="2" fontId="5" fillId="4" borderId="23" xfId="5" applyNumberFormat="1" applyFont="1" applyFill="1" applyBorder="1" applyAlignment="1">
      <alignment horizontal="left" vertical="top" wrapText="1"/>
    </xf>
    <xf numFmtId="1" fontId="5" fillId="4" borderId="23" xfId="5" applyNumberFormat="1" applyFont="1" applyFill="1" applyBorder="1" applyAlignment="1">
      <alignment horizontal="center" vertical="top"/>
    </xf>
    <xf numFmtId="0" fontId="5" fillId="4" borderId="23" xfId="5" applyFont="1" applyFill="1" applyBorder="1" applyAlignment="1">
      <alignment horizontal="center" vertical="top"/>
    </xf>
    <xf numFmtId="166" fontId="5" fillId="4" borderId="23" xfId="5" applyNumberFormat="1" applyFont="1" applyFill="1" applyBorder="1" applyAlignment="1">
      <alignment horizontal="center" vertical="top"/>
    </xf>
    <xf numFmtId="0" fontId="2" fillId="5" borderId="4" xfId="5" applyFont="1" applyFill="1" applyBorder="1" applyAlignment="1">
      <alignment horizontal="center" vertical="top"/>
    </xf>
    <xf numFmtId="2" fontId="5" fillId="5" borderId="23" xfId="5" applyNumberFormat="1" applyFont="1" applyFill="1" applyBorder="1" applyAlignment="1">
      <alignment horizontal="left" vertical="top" wrapText="1"/>
    </xf>
    <xf numFmtId="1" fontId="5" fillId="5" borderId="23" xfId="5" applyNumberFormat="1" applyFont="1" applyFill="1" applyBorder="1" applyAlignment="1">
      <alignment horizontal="center" vertical="top"/>
    </xf>
    <xf numFmtId="0" fontId="5" fillId="5" borderId="23" xfId="5" applyFont="1" applyFill="1" applyBorder="1" applyAlignment="1">
      <alignment horizontal="center" vertical="top"/>
    </xf>
    <xf numFmtId="166" fontId="5" fillId="5" borderId="23" xfId="5" applyNumberFormat="1" applyFont="1" applyFill="1" applyBorder="1" applyAlignment="1">
      <alignment horizontal="center" vertical="top"/>
    </xf>
    <xf numFmtId="2" fontId="8" fillId="3" borderId="25" xfId="5" applyNumberFormat="1" applyFont="1" applyFill="1" applyBorder="1" applyAlignment="1">
      <alignment horizontal="left" vertical="top" wrapText="1"/>
    </xf>
    <xf numFmtId="1" fontId="9" fillId="3" borderId="25" xfId="5" applyNumberFormat="1" applyFont="1" applyFill="1" applyBorder="1" applyAlignment="1">
      <alignment horizontal="center" vertical="top"/>
    </xf>
    <xf numFmtId="0" fontId="9" fillId="3" borderId="25" xfId="5" applyFont="1" applyFill="1" applyBorder="1" applyAlignment="1">
      <alignment horizontal="center" vertical="top"/>
    </xf>
    <xf numFmtId="166" fontId="9" fillId="3" borderId="25" xfId="5" applyNumberFormat="1" applyFont="1" applyFill="1" applyBorder="1" applyAlignment="1">
      <alignment horizontal="center" vertical="top"/>
    </xf>
    <xf numFmtId="166" fontId="3" fillId="2" borderId="13" xfId="5" applyNumberFormat="1" applyFont="1" applyFill="1" applyBorder="1" applyAlignment="1">
      <alignment horizontal="center" vertical="center"/>
    </xf>
    <xf numFmtId="167" fontId="5" fillId="2" borderId="10" xfId="5" applyNumberFormat="1" applyFont="1" applyFill="1" applyBorder="1" applyAlignment="1">
      <alignment vertical="top"/>
    </xf>
    <xf numFmtId="167" fontId="5" fillId="2" borderId="11" xfId="5" applyNumberFormat="1" applyFont="1" applyFill="1" applyBorder="1" applyAlignment="1">
      <alignment horizontal="center" vertical="top"/>
    </xf>
    <xf numFmtId="167" fontId="5" fillId="4" borderId="23" xfId="5" applyNumberFormat="1" applyFont="1" applyFill="1" applyBorder="1" applyAlignment="1">
      <alignment vertical="top"/>
    </xf>
    <xf numFmtId="167" fontId="11" fillId="5" borderId="23" xfId="5" applyNumberFormat="1" applyFont="1" applyFill="1" applyBorder="1" applyAlignment="1">
      <alignment horizontal="right" vertical="top"/>
    </xf>
    <xf numFmtId="10" fontId="3" fillId="6" borderId="23" xfId="1" applyNumberFormat="1" applyFont="1" applyFill="1" applyBorder="1" applyAlignment="1">
      <alignment horizontal="center" vertical="top"/>
    </xf>
    <xf numFmtId="0" fontId="2" fillId="2" borderId="26" xfId="5" applyFont="1" applyFill="1" applyBorder="1" applyAlignment="1">
      <alignment vertical="top"/>
    </xf>
    <xf numFmtId="0" fontId="17" fillId="3" borderId="24" xfId="5" applyFont="1" applyFill="1" applyBorder="1" applyAlignment="1">
      <alignment horizontal="left" vertical="top"/>
    </xf>
    <xf numFmtId="2" fontId="18" fillId="2" borderId="13" xfId="5" applyNumberFormat="1" applyFont="1" applyFill="1" applyBorder="1" applyAlignment="1">
      <alignment horizontal="left" vertical="top" wrapText="1"/>
    </xf>
    <xf numFmtId="0" fontId="18" fillId="0" borderId="13" xfId="5" applyFont="1" applyBorder="1" applyAlignment="1">
      <alignment horizontal="center" vertical="top"/>
    </xf>
    <xf numFmtId="1" fontId="18" fillId="2" borderId="13" xfId="0" applyNumberFormat="1" applyFont="1" applyFill="1" applyBorder="1" applyAlignment="1">
      <alignment horizontal="center" vertical="top"/>
    </xf>
    <xf numFmtId="167" fontId="10" fillId="4" borderId="28" xfId="5" applyNumberFormat="1" applyFont="1" applyFill="1" applyBorder="1" applyAlignment="1">
      <alignment horizontal="center" vertical="top"/>
    </xf>
    <xf numFmtId="167" fontId="5" fillId="5" borderId="23" xfId="5" applyNumberFormat="1" applyFont="1" applyFill="1" applyBorder="1" applyAlignment="1">
      <alignment horizontal="center" vertical="top"/>
    </xf>
    <xf numFmtId="167" fontId="9" fillId="3" borderId="28" xfId="5" applyNumberFormat="1" applyFont="1" applyFill="1" applyBorder="1" applyAlignment="1">
      <alignment horizontal="center" vertical="top"/>
    </xf>
    <xf numFmtId="0" fontId="19" fillId="0" borderId="9" xfId="5" applyFont="1" applyBorder="1" applyAlignment="1">
      <alignment horizontal="center" vertical="top"/>
    </xf>
    <xf numFmtId="166" fontId="18" fillId="2" borderId="13" xfId="5" applyNumberFormat="1" applyFont="1" applyFill="1" applyBorder="1" applyAlignment="1">
      <alignment horizontal="center" vertical="top"/>
    </xf>
    <xf numFmtId="167" fontId="18" fillId="2" borderId="13" xfId="5" applyNumberFormat="1" applyFont="1" applyFill="1" applyBorder="1" applyAlignment="1">
      <alignment horizontal="center" vertical="top"/>
    </xf>
    <xf numFmtId="167" fontId="18" fillId="2" borderId="12" xfId="5" applyNumberFormat="1" applyFont="1" applyFill="1" applyBorder="1" applyAlignment="1">
      <alignment horizontal="center" vertical="top"/>
    </xf>
    <xf numFmtId="0" fontId="19" fillId="0" borderId="0" xfId="5" applyFont="1" applyAlignment="1">
      <alignment vertical="top"/>
    </xf>
    <xf numFmtId="0" fontId="18" fillId="2" borderId="22" xfId="5" applyFont="1" applyFill="1" applyBorder="1" applyAlignment="1">
      <alignment vertical="top"/>
    </xf>
    <xf numFmtId="165" fontId="3" fillId="2" borderId="27" xfId="3" applyNumberFormat="1" applyFont="1" applyFill="1" applyBorder="1" applyAlignment="1" applyProtection="1">
      <alignment vertical="top"/>
    </xf>
    <xf numFmtId="165" fontId="3" fillId="2" borderId="16" xfId="3" applyNumberFormat="1" applyFont="1" applyFill="1" applyBorder="1" applyAlignment="1" applyProtection="1">
      <alignment vertical="top"/>
    </xf>
    <xf numFmtId="165" fontId="3" fillId="2" borderId="19" xfId="3" applyNumberFormat="1" applyFont="1" applyFill="1" applyBorder="1" applyAlignment="1" applyProtection="1">
      <alignment vertical="top"/>
    </xf>
    <xf numFmtId="167" fontId="2" fillId="0" borderId="0" xfId="5" applyNumberFormat="1" applyFont="1" applyAlignment="1">
      <alignment vertical="top"/>
    </xf>
    <xf numFmtId="44" fontId="2" fillId="0" borderId="0" xfId="5" applyNumberFormat="1" applyFont="1" applyAlignment="1">
      <alignment vertical="top"/>
    </xf>
    <xf numFmtId="44" fontId="2" fillId="0" borderId="0" xfId="6" applyFont="1" applyAlignment="1">
      <alignment vertical="top"/>
    </xf>
    <xf numFmtId="2" fontId="15" fillId="7" borderId="13" xfId="5" applyNumberFormat="1" applyFont="1" applyFill="1" applyBorder="1" applyAlignment="1">
      <alignment horizontal="center" vertical="top" wrapText="1"/>
    </xf>
    <xf numFmtId="2" fontId="15" fillId="8" borderId="13" xfId="5" applyNumberFormat="1" applyFont="1" applyFill="1" applyBorder="1" applyAlignment="1">
      <alignment horizontal="left" vertical="top" wrapText="1"/>
    </xf>
    <xf numFmtId="2" fontId="16" fillId="2" borderId="3" xfId="2" applyNumberFormat="1" applyFont="1" applyFill="1" applyBorder="1" applyAlignment="1">
      <alignment horizontal="left" vertical="top"/>
    </xf>
    <xf numFmtId="2" fontId="16" fillId="2" borderId="14" xfId="2" applyNumberFormat="1" applyFont="1" applyFill="1" applyBorder="1" applyAlignment="1">
      <alignment horizontal="left" vertical="top"/>
    </xf>
    <xf numFmtId="2" fontId="16" fillId="2" borderId="17" xfId="2" applyNumberFormat="1" applyFont="1" applyFill="1" applyBorder="1" applyAlignment="1">
      <alignment horizontal="left" vertical="top"/>
    </xf>
    <xf numFmtId="2" fontId="3" fillId="2" borderId="1" xfId="2" applyNumberFormat="1" applyFont="1" applyFill="1" applyBorder="1" applyAlignment="1">
      <alignment horizontal="left" vertical="top"/>
    </xf>
    <xf numFmtId="2" fontId="3" fillId="2" borderId="0" xfId="2" applyNumberFormat="1" applyFont="1" applyFill="1" applyAlignment="1">
      <alignment horizontal="left" vertical="top"/>
    </xf>
    <xf numFmtId="2" fontId="3" fillId="2" borderId="18" xfId="2" applyNumberFormat="1" applyFont="1" applyFill="1" applyBorder="1" applyAlignment="1">
      <alignment horizontal="left" vertical="top"/>
    </xf>
    <xf numFmtId="14" fontId="5" fillId="2" borderId="1" xfId="5" applyNumberFormat="1" applyFont="1" applyFill="1" applyBorder="1" applyAlignment="1">
      <alignment horizontal="left" vertical="top"/>
    </xf>
    <xf numFmtId="14" fontId="5" fillId="2" borderId="0" xfId="5" applyNumberFormat="1" applyFont="1" applyFill="1" applyAlignment="1">
      <alignment horizontal="left" vertical="top"/>
    </xf>
    <xf numFmtId="14" fontId="5" fillId="2" borderId="18" xfId="5" applyNumberFormat="1" applyFont="1" applyFill="1" applyBorder="1" applyAlignment="1">
      <alignment horizontal="left" vertical="top"/>
    </xf>
    <xf numFmtId="0" fontId="5" fillId="2" borderId="1" xfId="5" applyFont="1" applyFill="1" applyBorder="1" applyAlignment="1">
      <alignment horizontal="left" vertical="top"/>
    </xf>
    <xf numFmtId="0" fontId="5" fillId="2" borderId="0" xfId="5" applyFont="1" applyFill="1" applyAlignment="1">
      <alignment horizontal="left" vertical="top"/>
    </xf>
    <xf numFmtId="0" fontId="5" fillId="2" borderId="18" xfId="5" applyFont="1" applyFill="1" applyBorder="1" applyAlignment="1">
      <alignment horizontal="left" vertical="top"/>
    </xf>
  </cellXfs>
  <cellStyles count="7">
    <cellStyle name="Currency" xfId="6" builtinId="4"/>
    <cellStyle name="Currency 3" xfId="3" xr:uid="{00000000-0005-0000-0000-000001000000}"/>
    <cellStyle name="Hyperlink 2" xfId="4" xr:uid="{00000000-0005-0000-0000-000002000000}"/>
    <cellStyle name="Normal" xfId="0" builtinId="0"/>
    <cellStyle name="Normal 2 3" xfId="5" xr:uid="{00000000-0005-0000-0000-000004000000}"/>
    <cellStyle name="Normal 4" xfId="2" xr:uid="{00000000-0005-0000-0000-000005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3"/>
  <sheetViews>
    <sheetView tabSelected="1" topLeftCell="A4" zoomScale="70" zoomScaleNormal="70" workbookViewId="0">
      <selection activeCell="B12" sqref="B12"/>
    </sheetView>
  </sheetViews>
  <sheetFormatPr defaultColWidth="12.33203125" defaultRowHeight="15.6"/>
  <cols>
    <col min="1" max="1" width="18.6640625" style="2" bestFit="1" customWidth="1"/>
    <col min="2" max="2" width="110.44140625" style="3" customWidth="1"/>
    <col min="3" max="3" width="14.6640625" style="13" customWidth="1"/>
    <col min="4" max="4" width="6" style="4" customWidth="1"/>
    <col min="5" max="5" width="15.6640625" style="4" customWidth="1"/>
    <col min="6" max="6" width="15.6640625" style="14" customWidth="1"/>
    <col min="7" max="7" width="16.109375" style="3" customWidth="1"/>
    <col min="8" max="8" width="19.109375" style="3" customWidth="1"/>
    <col min="9" max="9" width="17.6640625" style="15" customWidth="1"/>
    <col min="10" max="10" width="65" style="5" customWidth="1"/>
    <col min="11" max="11" width="14.33203125" style="5" customWidth="1"/>
    <col min="12" max="12" width="17.33203125" style="5" customWidth="1"/>
    <col min="13" max="13" width="14.33203125" style="5" customWidth="1"/>
    <col min="14" max="16384" width="12.33203125" style="5"/>
  </cols>
  <sheetData>
    <row r="1" spans="1:20" ht="23.4">
      <c r="A1" s="16" t="s">
        <v>0</v>
      </c>
      <c r="B1" s="76" t="s">
        <v>23</v>
      </c>
      <c r="C1" s="77"/>
      <c r="D1" s="77"/>
      <c r="E1" s="77"/>
      <c r="F1" s="77"/>
      <c r="G1" s="77"/>
      <c r="H1" s="77"/>
      <c r="I1" s="77"/>
      <c r="J1" s="78"/>
    </row>
    <row r="2" spans="1:20" ht="21">
      <c r="A2" s="17" t="s">
        <v>1</v>
      </c>
      <c r="B2" s="79" t="s">
        <v>24</v>
      </c>
      <c r="C2" s="80"/>
      <c r="D2" s="80"/>
      <c r="E2" s="80"/>
      <c r="F2" s="80"/>
      <c r="G2" s="80"/>
      <c r="H2" s="80"/>
      <c r="I2" s="80"/>
      <c r="J2" s="81"/>
    </row>
    <row r="3" spans="1:20" ht="21">
      <c r="A3" s="18" t="s">
        <v>2</v>
      </c>
      <c r="B3" s="82">
        <v>45185</v>
      </c>
      <c r="C3" s="83"/>
      <c r="D3" s="83"/>
      <c r="E3" s="83"/>
      <c r="F3" s="83"/>
      <c r="G3" s="83"/>
      <c r="H3" s="83"/>
      <c r="I3" s="83"/>
      <c r="J3" s="84"/>
    </row>
    <row r="4" spans="1:20" ht="21">
      <c r="A4" s="18" t="s">
        <v>3</v>
      </c>
      <c r="B4" s="82">
        <v>45162</v>
      </c>
      <c r="C4" s="83"/>
      <c r="D4" s="83"/>
      <c r="E4" s="83"/>
      <c r="F4" s="83"/>
      <c r="G4" s="83"/>
      <c r="H4" s="83"/>
      <c r="I4" s="83"/>
      <c r="J4" s="84"/>
    </row>
    <row r="5" spans="1:20" ht="21">
      <c r="A5" s="18" t="s">
        <v>4</v>
      </c>
      <c r="B5" s="85" t="s">
        <v>5</v>
      </c>
      <c r="C5" s="86"/>
      <c r="D5" s="86"/>
      <c r="E5" s="86"/>
      <c r="F5" s="86"/>
      <c r="G5" s="86"/>
      <c r="H5" s="86"/>
      <c r="I5" s="86"/>
      <c r="J5" s="87"/>
    </row>
    <row r="6" spans="1:20" ht="21.6" thickBot="1">
      <c r="A6" s="19" t="s">
        <v>22</v>
      </c>
      <c r="B6" s="68">
        <f>I$103</f>
        <v>0</v>
      </c>
      <c r="C6" s="69"/>
      <c r="D6" s="69"/>
      <c r="E6" s="69"/>
      <c r="F6" s="69"/>
      <c r="G6" s="69"/>
      <c r="H6" s="69"/>
      <c r="I6" s="69"/>
      <c r="J6" s="70"/>
    </row>
    <row r="7" spans="1:20" s="1" customFormat="1" ht="31.8" thickBot="1">
      <c r="A7" s="6" t="s">
        <v>6</v>
      </c>
      <c r="B7" s="7" t="s">
        <v>7</v>
      </c>
      <c r="C7" s="20" t="s">
        <v>8</v>
      </c>
      <c r="D7" s="21" t="s">
        <v>9</v>
      </c>
      <c r="E7" s="8" t="s">
        <v>10</v>
      </c>
      <c r="F7" s="8" t="s">
        <v>11</v>
      </c>
      <c r="G7" s="8" t="s">
        <v>12</v>
      </c>
      <c r="H7" s="8" t="s">
        <v>13</v>
      </c>
      <c r="I7" s="24" t="s">
        <v>14</v>
      </c>
      <c r="J7" s="25" t="s">
        <v>15</v>
      </c>
      <c r="K7" s="5"/>
      <c r="L7" s="5"/>
      <c r="M7" s="5"/>
      <c r="N7" s="5"/>
      <c r="O7" s="5"/>
      <c r="P7" s="5"/>
      <c r="Q7" s="5"/>
      <c r="R7" s="5"/>
      <c r="S7" s="5"/>
      <c r="T7" s="5"/>
    </row>
    <row r="8" spans="1:20" ht="21">
      <c r="A8" s="9"/>
      <c r="B8" s="56"/>
      <c r="C8" s="12"/>
      <c r="D8" s="57"/>
      <c r="E8" s="23"/>
      <c r="F8" s="23"/>
      <c r="G8" s="28"/>
      <c r="H8" s="28"/>
      <c r="I8" s="27"/>
      <c r="J8" s="26"/>
    </row>
    <row r="9" spans="1:20" ht="21">
      <c r="A9" s="9"/>
      <c r="B9" s="74" t="s">
        <v>36</v>
      </c>
      <c r="C9" s="12"/>
      <c r="D9" s="57"/>
      <c r="E9" s="23"/>
      <c r="F9" s="23"/>
      <c r="G9" s="28"/>
      <c r="H9" s="28"/>
      <c r="I9" s="27"/>
      <c r="J9" s="26"/>
    </row>
    <row r="10" spans="1:20" ht="21">
      <c r="A10" s="62">
        <f>IF(C10&lt;&gt;"",1+MAX($A$7:A9),"")</f>
        <v>1</v>
      </c>
      <c r="B10" s="56" t="s">
        <v>30</v>
      </c>
      <c r="C10" s="12">
        <v>10.51</v>
      </c>
      <c r="D10" s="57" t="s">
        <v>35</v>
      </c>
      <c r="E10" s="63">
        <v>0</v>
      </c>
      <c r="F10" s="63">
        <v>0</v>
      </c>
      <c r="G10" s="64">
        <f t="shared" ref="G10:G11" si="0">E10*C10</f>
        <v>0</v>
      </c>
      <c r="H10" s="64">
        <f t="shared" ref="H10:H11" si="1">F10*C10</f>
        <v>0</v>
      </c>
      <c r="I10" s="65">
        <f t="shared" ref="I10:I11" si="2">H10+G10</f>
        <v>0</v>
      </c>
      <c r="J10" s="26"/>
    </row>
    <row r="11" spans="1:20" s="66" customFormat="1" ht="21">
      <c r="A11" s="62">
        <f>IF(C11&lt;&gt;"",1+MAX($A$7:A10),"")</f>
        <v>2</v>
      </c>
      <c r="B11" s="56" t="s">
        <v>31</v>
      </c>
      <c r="C11" s="12">
        <v>2</v>
      </c>
      <c r="D11" s="57" t="s">
        <v>26</v>
      </c>
      <c r="E11" s="63">
        <v>0</v>
      </c>
      <c r="F11" s="63">
        <v>0</v>
      </c>
      <c r="G11" s="64">
        <f t="shared" si="0"/>
        <v>0</v>
      </c>
      <c r="H11" s="64">
        <f t="shared" si="1"/>
        <v>0</v>
      </c>
      <c r="I11" s="65">
        <f t="shared" si="2"/>
        <v>0</v>
      </c>
      <c r="J11" s="67"/>
    </row>
    <row r="12" spans="1:20" ht="21">
      <c r="A12" s="62">
        <f>IF(C12&lt;&gt;"",1+MAX($A$7:A11),"")</f>
        <v>3</v>
      </c>
      <c r="B12" s="56" t="s">
        <v>32</v>
      </c>
      <c r="C12" s="12">
        <v>2</v>
      </c>
      <c r="D12" s="57" t="s">
        <v>26</v>
      </c>
      <c r="E12" s="63">
        <v>0</v>
      </c>
      <c r="F12" s="63">
        <v>0</v>
      </c>
      <c r="G12" s="64">
        <f t="shared" ref="G12:G13" si="3">E12*C12</f>
        <v>0</v>
      </c>
      <c r="H12" s="64">
        <f t="shared" ref="H12:H13" si="4">F12*C12</f>
        <v>0</v>
      </c>
      <c r="I12" s="65">
        <f t="shared" ref="I12:I13" si="5">H12+G12</f>
        <v>0</v>
      </c>
      <c r="J12" s="26"/>
    </row>
    <row r="13" spans="1:20" s="66" customFormat="1" ht="21">
      <c r="A13" s="62">
        <f>IF(C13&lt;&gt;"",1+MAX($A$7:A12),"")</f>
        <v>4</v>
      </c>
      <c r="B13" s="56" t="s">
        <v>33</v>
      </c>
      <c r="C13" s="12">
        <v>1</v>
      </c>
      <c r="D13" s="57" t="s">
        <v>26</v>
      </c>
      <c r="E13" s="63">
        <v>0</v>
      </c>
      <c r="F13" s="63">
        <v>0</v>
      </c>
      <c r="G13" s="64">
        <f t="shared" si="3"/>
        <v>0</v>
      </c>
      <c r="H13" s="64">
        <f t="shared" si="4"/>
        <v>0</v>
      </c>
      <c r="I13" s="65">
        <f t="shared" si="5"/>
        <v>0</v>
      </c>
      <c r="J13" s="67"/>
    </row>
    <row r="14" spans="1:20" s="66" customFormat="1" ht="21">
      <c r="A14" s="62">
        <f>IF(C14&lt;&gt;"",1+MAX($A$7:A13),"")</f>
        <v>5</v>
      </c>
      <c r="B14" s="56" t="s">
        <v>34</v>
      </c>
      <c r="C14" s="12">
        <v>4</v>
      </c>
      <c r="D14" s="57" t="s">
        <v>26</v>
      </c>
      <c r="E14" s="63">
        <v>0</v>
      </c>
      <c r="F14" s="63">
        <v>0</v>
      </c>
      <c r="G14" s="64">
        <f t="shared" ref="G14" si="6">E14*C14</f>
        <v>0</v>
      </c>
      <c r="H14" s="64">
        <f t="shared" ref="H14" si="7">F14*C14</f>
        <v>0</v>
      </c>
      <c r="I14" s="65">
        <f t="shared" ref="I14" si="8">H14+G14</f>
        <v>0</v>
      </c>
      <c r="J14" s="67"/>
    </row>
    <row r="15" spans="1:20" ht="21">
      <c r="A15" s="62" t="str">
        <f>IF(C15&lt;&gt;"",1+MAX($A$7:A14),"")</f>
        <v/>
      </c>
      <c r="B15" s="56"/>
      <c r="C15" s="12"/>
      <c r="D15" s="57"/>
      <c r="E15" s="23"/>
      <c r="F15" s="23"/>
      <c r="G15" s="28"/>
      <c r="H15" s="28"/>
      <c r="I15" s="27"/>
      <c r="J15" s="26"/>
    </row>
    <row r="16" spans="1:20" ht="21">
      <c r="A16" s="62" t="str">
        <f>IF(C16&lt;&gt;"",1+MAX($A$7:A15),"")</f>
        <v/>
      </c>
      <c r="B16" s="74" t="s">
        <v>41</v>
      </c>
      <c r="C16" s="12"/>
      <c r="D16" s="57"/>
      <c r="E16" s="23"/>
      <c r="F16" s="23"/>
      <c r="G16" s="28"/>
      <c r="H16" s="28"/>
      <c r="I16" s="27"/>
      <c r="J16" s="26"/>
    </row>
    <row r="17" spans="1:10" s="66" customFormat="1" ht="21">
      <c r="A17" s="62">
        <f>IF(C17&lt;&gt;"",1+MAX($A$7:A16),"")</f>
        <v>6</v>
      </c>
      <c r="B17" s="56" t="s">
        <v>37</v>
      </c>
      <c r="C17" s="12">
        <v>2</v>
      </c>
      <c r="D17" s="57" t="s">
        <v>26</v>
      </c>
      <c r="E17" s="63">
        <v>0</v>
      </c>
      <c r="F17" s="63">
        <v>0</v>
      </c>
      <c r="G17" s="64">
        <f t="shared" ref="G17:G24" si="9">E17*C17</f>
        <v>0</v>
      </c>
      <c r="H17" s="64">
        <f t="shared" ref="H17:H24" si="10">F17*C17</f>
        <v>0</v>
      </c>
      <c r="I17" s="65">
        <f t="shared" ref="I17:I24" si="11">H17+G17</f>
        <v>0</v>
      </c>
      <c r="J17" s="67"/>
    </row>
    <row r="18" spans="1:10" ht="21">
      <c r="A18" s="62">
        <f>IF(C18&lt;&gt;"",1+MAX($A$7:A17),"")</f>
        <v>7</v>
      </c>
      <c r="B18" s="56" t="s">
        <v>38</v>
      </c>
      <c r="C18" s="12">
        <v>2</v>
      </c>
      <c r="D18" s="57" t="s">
        <v>26</v>
      </c>
      <c r="E18" s="63">
        <v>0</v>
      </c>
      <c r="F18" s="63">
        <v>0</v>
      </c>
      <c r="G18" s="64">
        <f t="shared" si="9"/>
        <v>0</v>
      </c>
      <c r="H18" s="64">
        <f t="shared" si="10"/>
        <v>0</v>
      </c>
      <c r="I18" s="65">
        <f t="shared" si="11"/>
        <v>0</v>
      </c>
      <c r="J18" s="26"/>
    </row>
    <row r="19" spans="1:10" s="66" customFormat="1" ht="21">
      <c r="A19" s="62">
        <f>IF(C19&lt;&gt;"",1+MAX($A$7:A18),"")</f>
        <v>8</v>
      </c>
      <c r="B19" s="56" t="s">
        <v>39</v>
      </c>
      <c r="C19" s="12">
        <v>1</v>
      </c>
      <c r="D19" s="57" t="s">
        <v>26</v>
      </c>
      <c r="E19" s="63">
        <v>0</v>
      </c>
      <c r="F19" s="63">
        <v>0</v>
      </c>
      <c r="G19" s="64">
        <f t="shared" si="9"/>
        <v>0</v>
      </c>
      <c r="H19" s="64">
        <f t="shared" si="10"/>
        <v>0</v>
      </c>
      <c r="I19" s="65">
        <f t="shared" si="11"/>
        <v>0</v>
      </c>
      <c r="J19" s="67"/>
    </row>
    <row r="20" spans="1:10" ht="21">
      <c r="A20" s="62">
        <f>IF(C20&lt;&gt;"",1+MAX($A$7:A19),"")</f>
        <v>9</v>
      </c>
      <c r="B20" s="56" t="s">
        <v>40</v>
      </c>
      <c r="C20" s="12">
        <v>2</v>
      </c>
      <c r="D20" s="57" t="s">
        <v>26</v>
      </c>
      <c r="E20" s="63">
        <v>0</v>
      </c>
      <c r="F20" s="63">
        <v>0</v>
      </c>
      <c r="G20" s="64">
        <f t="shared" si="9"/>
        <v>0</v>
      </c>
      <c r="H20" s="64">
        <f t="shared" si="10"/>
        <v>0</v>
      </c>
      <c r="I20" s="65">
        <f t="shared" si="11"/>
        <v>0</v>
      </c>
      <c r="J20" s="26"/>
    </row>
    <row r="21" spans="1:10" ht="21">
      <c r="A21" s="62" t="str">
        <f>IF(C21&lt;&gt;"",1+MAX($A$7:A20),"")</f>
        <v/>
      </c>
      <c r="B21" s="56"/>
      <c r="C21" s="12"/>
      <c r="D21" s="57"/>
      <c r="E21" s="23"/>
      <c r="F21" s="23"/>
      <c r="G21" s="28"/>
      <c r="H21" s="28"/>
      <c r="I21" s="27"/>
      <c r="J21" s="26"/>
    </row>
    <row r="22" spans="1:10" ht="21">
      <c r="A22" s="62" t="str">
        <f>IF(C22&lt;&gt;"",1+MAX($A$7:A21),"")</f>
        <v/>
      </c>
      <c r="B22" s="74" t="s">
        <v>42</v>
      </c>
      <c r="C22" s="12"/>
      <c r="D22" s="57"/>
      <c r="E22" s="23"/>
      <c r="F22" s="23"/>
      <c r="G22" s="28"/>
      <c r="H22" s="28"/>
      <c r="I22" s="27"/>
      <c r="J22" s="26"/>
    </row>
    <row r="23" spans="1:10" s="66" customFormat="1" ht="21">
      <c r="A23" s="62">
        <f>IF(C23&lt;&gt;"",1+MAX($A$7:A22),"")</f>
        <v>10</v>
      </c>
      <c r="B23" s="56" t="s">
        <v>45</v>
      </c>
      <c r="C23" s="12">
        <v>22</v>
      </c>
      <c r="D23" s="57" t="s">
        <v>26</v>
      </c>
      <c r="E23" s="63">
        <v>0</v>
      </c>
      <c r="F23" s="63">
        <v>0</v>
      </c>
      <c r="G23" s="64">
        <f t="shared" si="9"/>
        <v>0</v>
      </c>
      <c r="H23" s="64">
        <f t="shared" si="10"/>
        <v>0</v>
      </c>
      <c r="I23" s="65">
        <f t="shared" si="11"/>
        <v>0</v>
      </c>
      <c r="J23" s="67"/>
    </row>
    <row r="24" spans="1:10" s="66" customFormat="1" ht="21">
      <c r="A24" s="62">
        <f>IF(C24&lt;&gt;"",1+MAX($A$7:A23),"")</f>
        <v>11</v>
      </c>
      <c r="B24" s="56" t="s">
        <v>47</v>
      </c>
      <c r="C24" s="12">
        <v>4</v>
      </c>
      <c r="D24" s="57" t="s">
        <v>26</v>
      </c>
      <c r="E24" s="63">
        <v>0</v>
      </c>
      <c r="F24" s="63">
        <v>0</v>
      </c>
      <c r="G24" s="64">
        <f t="shared" si="9"/>
        <v>0</v>
      </c>
      <c r="H24" s="64">
        <f t="shared" si="10"/>
        <v>0</v>
      </c>
      <c r="I24" s="65">
        <f t="shared" si="11"/>
        <v>0</v>
      </c>
      <c r="J24" s="67"/>
    </row>
    <row r="25" spans="1:10" s="66" customFormat="1" ht="21">
      <c r="A25" s="62">
        <f>IF(C25&lt;&gt;"",1+MAX($A$7:A24),"")</f>
        <v>12</v>
      </c>
      <c r="B25" s="56" t="s">
        <v>46</v>
      </c>
      <c r="C25" s="12">
        <v>25</v>
      </c>
      <c r="D25" s="57" t="s">
        <v>26</v>
      </c>
      <c r="E25" s="63">
        <v>0</v>
      </c>
      <c r="F25" s="63">
        <v>0</v>
      </c>
      <c r="G25" s="64">
        <f t="shared" ref="G25:G27" si="12">E25*C25</f>
        <v>0</v>
      </c>
      <c r="H25" s="64">
        <f t="shared" ref="H25:H27" si="13">F25*C25</f>
        <v>0</v>
      </c>
      <c r="I25" s="65">
        <f t="shared" ref="I25:I27" si="14">H25+G25</f>
        <v>0</v>
      </c>
      <c r="J25" s="67"/>
    </row>
    <row r="26" spans="1:10" ht="21">
      <c r="A26" s="62">
        <f>IF(C26&lt;&gt;"",1+MAX($A$7:A25),"")</f>
        <v>13</v>
      </c>
      <c r="B26" s="56" t="s">
        <v>43</v>
      </c>
      <c r="C26" s="12">
        <v>26</v>
      </c>
      <c r="D26" s="57" t="s">
        <v>26</v>
      </c>
      <c r="E26" s="63">
        <v>0</v>
      </c>
      <c r="F26" s="63">
        <v>0</v>
      </c>
      <c r="G26" s="64">
        <f t="shared" si="12"/>
        <v>0</v>
      </c>
      <c r="H26" s="64">
        <f t="shared" si="13"/>
        <v>0</v>
      </c>
      <c r="I26" s="65">
        <f t="shared" si="14"/>
        <v>0</v>
      </c>
      <c r="J26" s="26"/>
    </row>
    <row r="27" spans="1:10" s="66" customFormat="1" ht="21">
      <c r="A27" s="62">
        <f>IF(C27&lt;&gt;"",1+MAX($A$7:A26),"")</f>
        <v>14</v>
      </c>
      <c r="B27" s="56" t="s">
        <v>44</v>
      </c>
      <c r="C27" s="12">
        <v>53</v>
      </c>
      <c r="D27" s="57" t="s">
        <v>26</v>
      </c>
      <c r="E27" s="63">
        <v>0</v>
      </c>
      <c r="F27" s="63">
        <v>0</v>
      </c>
      <c r="G27" s="64">
        <f t="shared" si="12"/>
        <v>0</v>
      </c>
      <c r="H27" s="64">
        <f t="shared" si="13"/>
        <v>0</v>
      </c>
      <c r="I27" s="65">
        <f t="shared" si="14"/>
        <v>0</v>
      </c>
      <c r="J27" s="67"/>
    </row>
    <row r="28" spans="1:10" ht="21">
      <c r="A28" s="62" t="str">
        <f>IF(C28&lt;&gt;"",1+MAX($A$7:A27),"")</f>
        <v/>
      </c>
      <c r="B28" s="56"/>
      <c r="C28" s="12"/>
      <c r="D28" s="57"/>
      <c r="E28" s="23"/>
      <c r="F28" s="23"/>
      <c r="G28" s="28"/>
      <c r="H28" s="28"/>
      <c r="I28" s="27"/>
      <c r="J28" s="26"/>
    </row>
    <row r="29" spans="1:10" ht="21">
      <c r="A29" s="62" t="str">
        <f>IF(C29&lt;&gt;"",1+MAX($A$7:A28),"")</f>
        <v/>
      </c>
      <c r="B29" s="74" t="s">
        <v>48</v>
      </c>
      <c r="C29" s="12"/>
      <c r="D29" s="57"/>
      <c r="E29" s="23"/>
      <c r="F29" s="23"/>
      <c r="G29" s="28"/>
      <c r="H29" s="28"/>
      <c r="I29" s="27"/>
      <c r="J29" s="26"/>
    </row>
    <row r="30" spans="1:10" s="66" customFormat="1" ht="21">
      <c r="A30" s="62">
        <f>IF(C30&lt;&gt;"",1+MAX($A$7:A29),"")</f>
        <v>15</v>
      </c>
      <c r="B30" s="56" t="s">
        <v>49</v>
      </c>
      <c r="C30" s="12">
        <v>320.41000000000003</v>
      </c>
      <c r="D30" s="57" t="s">
        <v>35</v>
      </c>
      <c r="E30" s="63">
        <v>0</v>
      </c>
      <c r="F30" s="63">
        <v>0</v>
      </c>
      <c r="G30" s="64">
        <f t="shared" ref="G30" si="15">E30*C30</f>
        <v>0</v>
      </c>
      <c r="H30" s="64">
        <f t="shared" ref="H30" si="16">F30*C30</f>
        <v>0</v>
      </c>
      <c r="I30" s="65">
        <f t="shared" ref="I30" si="17">H30+G30</f>
        <v>0</v>
      </c>
      <c r="J30" s="67"/>
    </row>
    <row r="31" spans="1:10" ht="21">
      <c r="A31" s="62" t="str">
        <f>IF(C31&lt;&gt;"",1+MAX($A$7:A30),"")</f>
        <v/>
      </c>
      <c r="B31" s="56"/>
      <c r="C31" s="12"/>
      <c r="D31" s="57"/>
      <c r="E31" s="23"/>
      <c r="F31" s="23"/>
      <c r="G31" s="28"/>
      <c r="H31" s="28"/>
      <c r="I31" s="27"/>
      <c r="J31" s="26"/>
    </row>
    <row r="32" spans="1:10" ht="21">
      <c r="A32" s="62" t="str">
        <f>IF(C32&lt;&gt;"",1+MAX($A$7:A31),"")</f>
        <v/>
      </c>
      <c r="B32" s="74" t="s">
        <v>50</v>
      </c>
      <c r="C32" s="12"/>
      <c r="D32" s="57"/>
      <c r="E32" s="23"/>
      <c r="F32" s="23"/>
      <c r="G32" s="28"/>
      <c r="H32" s="28"/>
      <c r="I32" s="27"/>
      <c r="J32" s="26"/>
    </row>
    <row r="33" spans="1:10" ht="21">
      <c r="A33" s="62">
        <f>IF(C33&lt;&gt;"",1+MAX($A$7:A32),"")</f>
        <v>16</v>
      </c>
      <c r="B33" s="56" t="s">
        <v>51</v>
      </c>
      <c r="C33" s="12">
        <f>3.55+66</f>
        <v>69.55</v>
      </c>
      <c r="D33" s="57" t="s">
        <v>35</v>
      </c>
      <c r="E33" s="63">
        <v>0</v>
      </c>
      <c r="F33" s="63">
        <v>0</v>
      </c>
      <c r="G33" s="64">
        <f t="shared" ref="G33" si="18">E33*C33</f>
        <v>0</v>
      </c>
      <c r="H33" s="64">
        <f t="shared" ref="H33" si="19">F33*C33</f>
        <v>0</v>
      </c>
      <c r="I33" s="65">
        <f t="shared" ref="I33" si="20">H33+G33</f>
        <v>0</v>
      </c>
      <c r="J33" s="26"/>
    </row>
    <row r="34" spans="1:10" s="66" customFormat="1" ht="21">
      <c r="A34" s="62">
        <f>IF(C34&lt;&gt;"",1+MAX($A$7:A33),"")</f>
        <v>17</v>
      </c>
      <c r="B34" s="56" t="s">
        <v>52</v>
      </c>
      <c r="C34" s="12">
        <f>90.06+66</f>
        <v>156.06</v>
      </c>
      <c r="D34" s="57" t="s">
        <v>35</v>
      </c>
      <c r="E34" s="63">
        <v>0</v>
      </c>
      <c r="F34" s="63">
        <v>0</v>
      </c>
      <c r="G34" s="64">
        <f t="shared" ref="G34:G37" si="21">E34*C34</f>
        <v>0</v>
      </c>
      <c r="H34" s="64">
        <f t="shared" ref="H34:H37" si="22">F34*C34</f>
        <v>0</v>
      </c>
      <c r="I34" s="65">
        <f t="shared" ref="I34:I37" si="23">H34+G34</f>
        <v>0</v>
      </c>
      <c r="J34" s="67"/>
    </row>
    <row r="35" spans="1:10" s="66" customFormat="1" ht="21">
      <c r="A35" s="62">
        <f>IF(C35&lt;&gt;"",1+MAX($A$7:A34),"")</f>
        <v>18</v>
      </c>
      <c r="B35" s="56" t="s">
        <v>53</v>
      </c>
      <c r="C35" s="12">
        <f>150.98+297</f>
        <v>447.98</v>
      </c>
      <c r="D35" s="57" t="s">
        <v>35</v>
      </c>
      <c r="E35" s="63">
        <v>0</v>
      </c>
      <c r="F35" s="63">
        <v>0</v>
      </c>
      <c r="G35" s="64">
        <f t="shared" si="21"/>
        <v>0</v>
      </c>
      <c r="H35" s="64">
        <f t="shared" si="22"/>
        <v>0</v>
      </c>
      <c r="I35" s="65">
        <f t="shared" si="23"/>
        <v>0</v>
      </c>
      <c r="J35" s="67"/>
    </row>
    <row r="36" spans="1:10" s="66" customFormat="1" ht="21">
      <c r="A36" s="62">
        <f>IF(C36&lt;&gt;"",1+MAX($A$7:A35),"")</f>
        <v>19</v>
      </c>
      <c r="B36" s="56" t="s">
        <v>54</v>
      </c>
      <c r="C36" s="12">
        <v>610.33000000000004</v>
      </c>
      <c r="D36" s="57" t="s">
        <v>35</v>
      </c>
      <c r="E36" s="63">
        <v>0</v>
      </c>
      <c r="F36" s="63">
        <v>0</v>
      </c>
      <c r="G36" s="64">
        <f t="shared" si="21"/>
        <v>0</v>
      </c>
      <c r="H36" s="64">
        <f t="shared" si="22"/>
        <v>0</v>
      </c>
      <c r="I36" s="65">
        <f t="shared" si="23"/>
        <v>0</v>
      </c>
      <c r="J36" s="67"/>
    </row>
    <row r="37" spans="1:10" s="66" customFormat="1" ht="21">
      <c r="A37" s="62">
        <f>IF(C37&lt;&gt;"",1+MAX($A$7:A36),"")</f>
        <v>20</v>
      </c>
      <c r="B37" s="56" t="s">
        <v>55</v>
      </c>
      <c r="C37" s="12">
        <v>93.71</v>
      </c>
      <c r="D37" s="57" t="s">
        <v>35</v>
      </c>
      <c r="E37" s="63">
        <v>0</v>
      </c>
      <c r="F37" s="63">
        <v>0</v>
      </c>
      <c r="G37" s="64">
        <f t="shared" si="21"/>
        <v>0</v>
      </c>
      <c r="H37" s="64">
        <f t="shared" si="22"/>
        <v>0</v>
      </c>
      <c r="I37" s="65">
        <f t="shared" si="23"/>
        <v>0</v>
      </c>
      <c r="J37" s="67"/>
    </row>
    <row r="38" spans="1:10" s="66" customFormat="1" ht="21">
      <c r="A38" s="62" t="str">
        <f>IF(C38&lt;&gt;"",1+MAX($A$7:A37),"")</f>
        <v/>
      </c>
      <c r="B38" s="56"/>
      <c r="C38" s="58"/>
      <c r="D38" s="57"/>
      <c r="E38" s="63"/>
      <c r="F38" s="63"/>
      <c r="G38" s="64"/>
      <c r="H38" s="64"/>
      <c r="I38" s="65"/>
      <c r="J38" s="67"/>
    </row>
    <row r="39" spans="1:10" ht="21">
      <c r="A39" s="62" t="str">
        <f>IF(C39&lt;&gt;"",1+MAX($A$7:A38),"")</f>
        <v/>
      </c>
      <c r="B39" s="74" t="s">
        <v>56</v>
      </c>
      <c r="C39" s="12"/>
      <c r="D39" s="57"/>
      <c r="E39" s="23"/>
      <c r="F39" s="23"/>
      <c r="G39" s="28"/>
      <c r="H39" s="28"/>
      <c r="I39" s="27"/>
      <c r="J39" s="26"/>
    </row>
    <row r="40" spans="1:10" ht="21">
      <c r="A40" s="62">
        <f>IF(C40&lt;&gt;"",1+MAX($A$7:A39),"")</f>
        <v>21</v>
      </c>
      <c r="B40" s="56" t="s">
        <v>57</v>
      </c>
      <c r="C40" s="12">
        <f>17.42+242</f>
        <v>259.42</v>
      </c>
      <c r="D40" s="57" t="s">
        <v>35</v>
      </c>
      <c r="E40" s="63">
        <v>0</v>
      </c>
      <c r="F40" s="63">
        <v>0</v>
      </c>
      <c r="G40" s="64">
        <f t="shared" ref="G40:G46" si="24">E40*C40</f>
        <v>0</v>
      </c>
      <c r="H40" s="64">
        <f t="shared" ref="H40:H46" si="25">F40*C40</f>
        <v>0</v>
      </c>
      <c r="I40" s="65">
        <f t="shared" ref="I40:I46" si="26">H40+G40</f>
        <v>0</v>
      </c>
      <c r="J40" s="26"/>
    </row>
    <row r="41" spans="1:10" s="66" customFormat="1" ht="21">
      <c r="A41" s="62">
        <f>IF(C41&lt;&gt;"",1+MAX($A$7:A40),"")</f>
        <v>22</v>
      </c>
      <c r="B41" s="56" t="s">
        <v>58</v>
      </c>
      <c r="C41" s="12">
        <v>131.41</v>
      </c>
      <c r="D41" s="57" t="s">
        <v>35</v>
      </c>
      <c r="E41" s="63">
        <v>0</v>
      </c>
      <c r="F41" s="63">
        <v>0</v>
      </c>
      <c r="G41" s="64">
        <f t="shared" si="24"/>
        <v>0</v>
      </c>
      <c r="H41" s="64">
        <f t="shared" si="25"/>
        <v>0</v>
      </c>
      <c r="I41" s="65">
        <f t="shared" si="26"/>
        <v>0</v>
      </c>
      <c r="J41" s="67"/>
    </row>
    <row r="42" spans="1:10" s="66" customFormat="1" ht="21">
      <c r="A42" s="62" t="str">
        <f>IF(C42&lt;&gt;"",1+MAX($A$7:A41),"")</f>
        <v/>
      </c>
      <c r="B42" s="56"/>
      <c r="C42" s="58"/>
      <c r="D42" s="57"/>
      <c r="E42" s="63"/>
      <c r="F42" s="63"/>
      <c r="G42" s="64"/>
      <c r="H42" s="64"/>
      <c r="I42" s="65"/>
      <c r="J42" s="67"/>
    </row>
    <row r="43" spans="1:10" ht="21">
      <c r="A43" s="62" t="str">
        <f>IF(C43&lt;&gt;"",1+MAX($A$7:A42),"")</f>
        <v/>
      </c>
      <c r="B43" s="74" t="s">
        <v>59</v>
      </c>
      <c r="C43" s="12"/>
      <c r="D43" s="57"/>
      <c r="E43" s="23"/>
      <c r="F43" s="23"/>
      <c r="G43" s="28"/>
      <c r="H43" s="28"/>
      <c r="I43" s="27"/>
      <c r="J43" s="26"/>
    </row>
    <row r="44" spans="1:10" ht="21">
      <c r="A44" s="62">
        <f>IF(C44&lt;&gt;"",1+MAX($A$7:A43),"")</f>
        <v>23</v>
      </c>
      <c r="B44" s="56" t="s">
        <v>60</v>
      </c>
      <c r="C44" s="12">
        <f>176.44+363</f>
        <v>539.44000000000005</v>
      </c>
      <c r="D44" s="57" t="s">
        <v>35</v>
      </c>
      <c r="E44" s="63">
        <v>0</v>
      </c>
      <c r="F44" s="63">
        <v>0</v>
      </c>
      <c r="G44" s="64">
        <f t="shared" ref="G44" si="27">E44*C44</f>
        <v>0</v>
      </c>
      <c r="H44" s="64">
        <f t="shared" ref="H44" si="28">F44*C44</f>
        <v>0</v>
      </c>
      <c r="I44" s="65">
        <f t="shared" ref="I44" si="29">H44+G44</f>
        <v>0</v>
      </c>
      <c r="J44" s="26"/>
    </row>
    <row r="45" spans="1:10" ht="21">
      <c r="A45" s="62">
        <f>IF(C45&lt;&gt;"",1+MAX($A$7:A44),"")</f>
        <v>24</v>
      </c>
      <c r="B45" s="56" t="s">
        <v>61</v>
      </c>
      <c r="C45" s="12">
        <f>100.7+220</f>
        <v>320.7</v>
      </c>
      <c r="D45" s="57" t="s">
        <v>35</v>
      </c>
      <c r="E45" s="63">
        <v>0</v>
      </c>
      <c r="F45" s="63">
        <v>0</v>
      </c>
      <c r="G45" s="64">
        <f t="shared" si="24"/>
        <v>0</v>
      </c>
      <c r="H45" s="64">
        <f t="shared" si="25"/>
        <v>0</v>
      </c>
      <c r="I45" s="65">
        <f t="shared" si="26"/>
        <v>0</v>
      </c>
      <c r="J45" s="26"/>
    </row>
    <row r="46" spans="1:10" s="66" customFormat="1" ht="21">
      <c r="A46" s="62">
        <f>IF(C46&lt;&gt;"",1+MAX($A$7:A45),"")</f>
        <v>25</v>
      </c>
      <c r="B46" s="56" t="s">
        <v>62</v>
      </c>
      <c r="C46" s="12">
        <f>7.85+22</f>
        <v>29.85</v>
      </c>
      <c r="D46" s="57" t="s">
        <v>35</v>
      </c>
      <c r="E46" s="63">
        <v>0</v>
      </c>
      <c r="F46" s="63">
        <v>0</v>
      </c>
      <c r="G46" s="64">
        <f t="shared" si="24"/>
        <v>0</v>
      </c>
      <c r="H46" s="64">
        <f t="shared" si="25"/>
        <v>0</v>
      </c>
      <c r="I46" s="65">
        <f t="shared" si="26"/>
        <v>0</v>
      </c>
      <c r="J46" s="67"/>
    </row>
    <row r="47" spans="1:10" ht="21">
      <c r="A47" s="62" t="str">
        <f>IF(C47&lt;&gt;"",1+MAX($A$7:A46),"")</f>
        <v/>
      </c>
      <c r="B47" s="56"/>
      <c r="C47" s="12"/>
      <c r="D47" s="57"/>
      <c r="E47" s="23"/>
      <c r="F47" s="23"/>
      <c r="G47" s="28"/>
      <c r="H47" s="28"/>
      <c r="I47" s="27"/>
      <c r="J47" s="26"/>
    </row>
    <row r="48" spans="1:10" ht="21">
      <c r="A48" s="62" t="str">
        <f>IF(C48&lt;&gt;"",1+MAX($A$7:A47),"")</f>
        <v/>
      </c>
      <c r="B48" s="74" t="s">
        <v>63</v>
      </c>
      <c r="C48" s="12"/>
      <c r="D48" s="57"/>
      <c r="E48" s="23"/>
      <c r="F48" s="23"/>
      <c r="G48" s="28"/>
      <c r="H48" s="28"/>
      <c r="I48" s="27"/>
      <c r="J48" s="26"/>
    </row>
    <row r="49" spans="1:10" s="66" customFormat="1" ht="21">
      <c r="A49" s="62">
        <f>IF(C49&lt;&gt;"",1+MAX($A$7:A48),"")</f>
        <v>26</v>
      </c>
      <c r="B49" s="56" t="s">
        <v>64</v>
      </c>
      <c r="C49" s="12">
        <v>21.67</v>
      </c>
      <c r="D49" s="57" t="s">
        <v>35</v>
      </c>
      <c r="E49" s="63">
        <v>0</v>
      </c>
      <c r="F49" s="63">
        <v>0</v>
      </c>
      <c r="G49" s="64">
        <f t="shared" ref="G49:G52" si="30">E49*C49</f>
        <v>0</v>
      </c>
      <c r="H49" s="64">
        <f t="shared" ref="H49:H52" si="31">F49*C49</f>
        <v>0</v>
      </c>
      <c r="I49" s="65">
        <f t="shared" ref="I49:I52" si="32">H49+G49</f>
        <v>0</v>
      </c>
      <c r="J49" s="67"/>
    </row>
    <row r="50" spans="1:10" ht="21">
      <c r="A50" s="62">
        <f>IF(C50&lt;&gt;"",1+MAX($A$7:A49),"")</f>
        <v>27</v>
      </c>
      <c r="B50" s="56" t="s">
        <v>65</v>
      </c>
      <c r="C50" s="12">
        <v>136.61000000000001</v>
      </c>
      <c r="D50" s="57" t="s">
        <v>35</v>
      </c>
      <c r="E50" s="63">
        <v>0</v>
      </c>
      <c r="F50" s="63">
        <v>0</v>
      </c>
      <c r="G50" s="64">
        <f t="shared" si="30"/>
        <v>0</v>
      </c>
      <c r="H50" s="64">
        <f t="shared" si="31"/>
        <v>0</v>
      </c>
      <c r="I50" s="65">
        <f t="shared" si="32"/>
        <v>0</v>
      </c>
      <c r="J50" s="26"/>
    </row>
    <row r="51" spans="1:10" ht="21">
      <c r="A51" s="62">
        <f>IF(C51&lt;&gt;"",1+MAX($A$7:A50),"")</f>
        <v>28</v>
      </c>
      <c r="B51" s="56" t="s">
        <v>66</v>
      </c>
      <c r="C51" s="12">
        <v>35.07</v>
      </c>
      <c r="D51" s="57" t="s">
        <v>35</v>
      </c>
      <c r="E51" s="63">
        <v>0</v>
      </c>
      <c r="F51" s="63">
        <v>0</v>
      </c>
      <c r="G51" s="64">
        <f t="shared" si="30"/>
        <v>0</v>
      </c>
      <c r="H51" s="64">
        <f t="shared" si="31"/>
        <v>0</v>
      </c>
      <c r="I51" s="65">
        <f t="shared" si="32"/>
        <v>0</v>
      </c>
      <c r="J51" s="26"/>
    </row>
    <row r="52" spans="1:10" s="66" customFormat="1" ht="21">
      <c r="A52" s="62">
        <f>IF(C52&lt;&gt;"",1+MAX($A$7:A51),"")</f>
        <v>29</v>
      </c>
      <c r="B52" s="56" t="s">
        <v>67</v>
      </c>
      <c r="C52" s="12">
        <f>48.02+638</f>
        <v>686.02</v>
      </c>
      <c r="D52" s="57" t="s">
        <v>35</v>
      </c>
      <c r="E52" s="63">
        <v>0</v>
      </c>
      <c r="F52" s="63">
        <v>0</v>
      </c>
      <c r="G52" s="64">
        <f t="shared" si="30"/>
        <v>0</v>
      </c>
      <c r="H52" s="64">
        <f t="shared" si="31"/>
        <v>0</v>
      </c>
      <c r="I52" s="65">
        <f t="shared" si="32"/>
        <v>0</v>
      </c>
      <c r="J52" s="67"/>
    </row>
    <row r="53" spans="1:10" s="66" customFormat="1" ht="21">
      <c r="A53" s="62">
        <f>IF(C53&lt;&gt;"",1+MAX($A$7:A52),"")</f>
        <v>30</v>
      </c>
      <c r="B53" s="56" t="s">
        <v>68</v>
      </c>
      <c r="C53" s="12">
        <v>48.16</v>
      </c>
      <c r="D53" s="57" t="s">
        <v>35</v>
      </c>
      <c r="E53" s="63">
        <v>0</v>
      </c>
      <c r="F53" s="63">
        <v>0</v>
      </c>
      <c r="G53" s="64">
        <f t="shared" ref="G53" si="33">E53*C53</f>
        <v>0</v>
      </c>
      <c r="H53" s="64">
        <f t="shared" ref="H53" si="34">F53*C53</f>
        <v>0</v>
      </c>
      <c r="I53" s="65">
        <f t="shared" ref="I53" si="35">H53+G53</f>
        <v>0</v>
      </c>
      <c r="J53" s="67"/>
    </row>
    <row r="54" spans="1:10" ht="21">
      <c r="A54" s="62" t="str">
        <f>IF(C54&lt;&gt;"",1+MAX($A$7:A53),"")</f>
        <v/>
      </c>
      <c r="B54" s="56"/>
      <c r="C54" s="12"/>
      <c r="D54" s="57"/>
      <c r="E54" s="23"/>
      <c r="F54" s="23"/>
      <c r="G54" s="28"/>
      <c r="H54" s="28"/>
      <c r="I54" s="27"/>
      <c r="J54" s="26"/>
    </row>
    <row r="55" spans="1:10" ht="21">
      <c r="A55" s="62" t="str">
        <f>IF(C55&lt;&gt;"",1+MAX($A$7:A54),"")</f>
        <v/>
      </c>
      <c r="B55" s="74" t="s">
        <v>69</v>
      </c>
      <c r="C55" s="12"/>
      <c r="D55" s="57"/>
      <c r="E55" s="23"/>
      <c r="F55" s="23"/>
      <c r="G55" s="28"/>
      <c r="H55" s="28"/>
      <c r="I55" s="27"/>
      <c r="J55" s="26"/>
    </row>
    <row r="56" spans="1:10" ht="21">
      <c r="A56" s="62">
        <f>IF(C56&lt;&gt;"",1+MAX($A$7:A55),"")</f>
        <v>31</v>
      </c>
      <c r="B56" s="56" t="s">
        <v>80</v>
      </c>
      <c r="C56" s="12">
        <f>17+25</f>
        <v>42</v>
      </c>
      <c r="D56" s="57" t="s">
        <v>35</v>
      </c>
      <c r="E56" s="63">
        <v>0</v>
      </c>
      <c r="F56" s="63">
        <v>0</v>
      </c>
      <c r="G56" s="64">
        <f t="shared" ref="G56:G61" si="36">E56*C56</f>
        <v>0</v>
      </c>
      <c r="H56" s="64">
        <f t="shared" ref="H56:H61" si="37">F56*C56</f>
        <v>0</v>
      </c>
      <c r="I56" s="65">
        <f t="shared" ref="I56:I61" si="38">H56+G56</f>
        <v>0</v>
      </c>
      <c r="J56" s="26"/>
    </row>
    <row r="57" spans="1:10" s="66" customFormat="1" ht="21">
      <c r="A57" s="62">
        <f>IF(C57&lt;&gt;"",1+MAX($A$7:A56),"")</f>
        <v>32</v>
      </c>
      <c r="B57" s="56" t="s">
        <v>81</v>
      </c>
      <c r="C57" s="12">
        <f>371.33+374</f>
        <v>745.32999999999993</v>
      </c>
      <c r="D57" s="57" t="s">
        <v>35</v>
      </c>
      <c r="E57" s="63">
        <v>0</v>
      </c>
      <c r="F57" s="63">
        <v>0</v>
      </c>
      <c r="G57" s="64">
        <f t="shared" si="36"/>
        <v>0</v>
      </c>
      <c r="H57" s="64">
        <f t="shared" si="37"/>
        <v>0</v>
      </c>
      <c r="I57" s="65">
        <f t="shared" si="38"/>
        <v>0</v>
      </c>
      <c r="J57" s="67"/>
    </row>
    <row r="58" spans="1:10" ht="21">
      <c r="A58" s="62">
        <f>IF(C58&lt;&gt;"",1+MAX($A$7:A57),"")</f>
        <v>33</v>
      </c>
      <c r="B58" s="56" t="s">
        <v>82</v>
      </c>
      <c r="C58" s="12">
        <v>34.880000000000003</v>
      </c>
      <c r="D58" s="57" t="s">
        <v>35</v>
      </c>
      <c r="E58" s="63">
        <v>0</v>
      </c>
      <c r="F58" s="63">
        <v>0</v>
      </c>
      <c r="G58" s="64">
        <f t="shared" si="36"/>
        <v>0</v>
      </c>
      <c r="H58" s="64">
        <f t="shared" si="37"/>
        <v>0</v>
      </c>
      <c r="I58" s="65">
        <f t="shared" si="38"/>
        <v>0</v>
      </c>
      <c r="J58" s="26"/>
    </row>
    <row r="59" spans="1:10" ht="21">
      <c r="A59" s="62">
        <f>IF(C59&lt;&gt;"",1+MAX($A$7:A58),"")</f>
        <v>34</v>
      </c>
      <c r="B59" s="56" t="s">
        <v>83</v>
      </c>
      <c r="C59" s="12">
        <v>16.43</v>
      </c>
      <c r="D59" s="57" t="s">
        <v>35</v>
      </c>
      <c r="E59" s="63">
        <v>0</v>
      </c>
      <c r="F59" s="63">
        <v>0</v>
      </c>
      <c r="G59" s="64">
        <f t="shared" si="36"/>
        <v>0</v>
      </c>
      <c r="H59" s="64">
        <f t="shared" si="37"/>
        <v>0</v>
      </c>
      <c r="I59" s="65">
        <f t="shared" si="38"/>
        <v>0</v>
      </c>
      <c r="J59" s="26"/>
    </row>
    <row r="60" spans="1:10" s="66" customFormat="1" ht="21">
      <c r="A60" s="62">
        <f>IF(C60&lt;&gt;"",1+MAX($A$7:A59),"")</f>
        <v>35</v>
      </c>
      <c r="B60" s="56" t="s">
        <v>84</v>
      </c>
      <c r="C60" s="12">
        <v>51.7</v>
      </c>
      <c r="D60" s="57" t="s">
        <v>35</v>
      </c>
      <c r="E60" s="63">
        <v>0</v>
      </c>
      <c r="F60" s="63">
        <v>0</v>
      </c>
      <c r="G60" s="64">
        <f t="shared" si="36"/>
        <v>0</v>
      </c>
      <c r="H60" s="64">
        <f t="shared" si="37"/>
        <v>0</v>
      </c>
      <c r="I60" s="65">
        <f t="shared" si="38"/>
        <v>0</v>
      </c>
      <c r="J60" s="67"/>
    </row>
    <row r="61" spans="1:10" s="66" customFormat="1" ht="21">
      <c r="A61" s="62">
        <f>IF(C61&lt;&gt;"",1+MAX($A$7:A60),"")</f>
        <v>36</v>
      </c>
      <c r="B61" s="56" t="s">
        <v>85</v>
      </c>
      <c r="C61" s="12">
        <v>15.1</v>
      </c>
      <c r="D61" s="57" t="s">
        <v>35</v>
      </c>
      <c r="E61" s="63">
        <v>0</v>
      </c>
      <c r="F61" s="63">
        <v>0</v>
      </c>
      <c r="G61" s="64">
        <f t="shared" si="36"/>
        <v>0</v>
      </c>
      <c r="H61" s="64">
        <f t="shared" si="37"/>
        <v>0</v>
      </c>
      <c r="I61" s="65">
        <f t="shared" si="38"/>
        <v>0</v>
      </c>
      <c r="J61" s="67"/>
    </row>
    <row r="62" spans="1:10" ht="21">
      <c r="A62" s="62">
        <f>IF(C62&lt;&gt;"",1+MAX($A$7:A61),"")</f>
        <v>37</v>
      </c>
      <c r="B62" s="56" t="s">
        <v>86</v>
      </c>
      <c r="C62" s="12">
        <v>7.78</v>
      </c>
      <c r="D62" s="57" t="s">
        <v>35</v>
      </c>
      <c r="E62" s="63">
        <v>0</v>
      </c>
      <c r="F62" s="63">
        <v>0</v>
      </c>
      <c r="G62" s="64">
        <f t="shared" ref="G62:G67" si="39">E62*C62</f>
        <v>0</v>
      </c>
      <c r="H62" s="64">
        <f t="shared" ref="H62:H67" si="40">F62*C62</f>
        <v>0</v>
      </c>
      <c r="I62" s="65">
        <f t="shared" ref="I62:I67" si="41">H62+G62</f>
        <v>0</v>
      </c>
      <c r="J62" s="26"/>
    </row>
    <row r="63" spans="1:10" s="66" customFormat="1" ht="21">
      <c r="A63" s="62">
        <f>IF(C63&lt;&gt;"",1+MAX($A$7:A62),"")</f>
        <v>38</v>
      </c>
      <c r="B63" s="56" t="s">
        <v>87</v>
      </c>
      <c r="C63" s="12">
        <v>53.95</v>
      </c>
      <c r="D63" s="57" t="s">
        <v>35</v>
      </c>
      <c r="E63" s="63">
        <v>0</v>
      </c>
      <c r="F63" s="63">
        <v>0</v>
      </c>
      <c r="G63" s="64">
        <f t="shared" si="39"/>
        <v>0</v>
      </c>
      <c r="H63" s="64">
        <f t="shared" si="40"/>
        <v>0</v>
      </c>
      <c r="I63" s="65">
        <f t="shared" si="41"/>
        <v>0</v>
      </c>
      <c r="J63" s="67"/>
    </row>
    <row r="64" spans="1:10" s="66" customFormat="1" ht="21">
      <c r="A64" s="62">
        <f>IF(C64&lt;&gt;"",1+MAX($A$7:A63),"")</f>
        <v>39</v>
      </c>
      <c r="B64" s="56" t="s">
        <v>88</v>
      </c>
      <c r="C64" s="12">
        <v>65.2</v>
      </c>
      <c r="D64" s="57" t="s">
        <v>35</v>
      </c>
      <c r="E64" s="63">
        <v>0</v>
      </c>
      <c r="F64" s="63">
        <v>0</v>
      </c>
      <c r="G64" s="64">
        <f t="shared" si="39"/>
        <v>0</v>
      </c>
      <c r="H64" s="64">
        <f t="shared" si="40"/>
        <v>0</v>
      </c>
      <c r="I64" s="65">
        <f t="shared" si="41"/>
        <v>0</v>
      </c>
      <c r="J64" s="67"/>
    </row>
    <row r="65" spans="1:10" ht="21">
      <c r="A65" s="62">
        <f>IF(C65&lt;&gt;"",1+MAX($A$7:A64),"")</f>
        <v>40</v>
      </c>
      <c r="B65" s="56" t="s">
        <v>89</v>
      </c>
      <c r="C65" s="12">
        <v>87.65</v>
      </c>
      <c r="D65" s="57" t="s">
        <v>35</v>
      </c>
      <c r="E65" s="63">
        <v>0</v>
      </c>
      <c r="F65" s="63">
        <v>0</v>
      </c>
      <c r="G65" s="64">
        <f t="shared" si="39"/>
        <v>0</v>
      </c>
      <c r="H65" s="64">
        <f t="shared" si="40"/>
        <v>0</v>
      </c>
      <c r="I65" s="65">
        <f t="shared" si="41"/>
        <v>0</v>
      </c>
      <c r="J65" s="26"/>
    </row>
    <row r="66" spans="1:10" ht="21">
      <c r="A66" s="62">
        <f>IF(C66&lt;&gt;"",1+MAX($A$7:A65),"")</f>
        <v>41</v>
      </c>
      <c r="B66" s="56" t="s">
        <v>90</v>
      </c>
      <c r="C66" s="12">
        <f>114.88+110</f>
        <v>224.88</v>
      </c>
      <c r="D66" s="57" t="s">
        <v>35</v>
      </c>
      <c r="E66" s="63">
        <v>0</v>
      </c>
      <c r="F66" s="63">
        <v>0</v>
      </c>
      <c r="G66" s="64">
        <f t="shared" si="39"/>
        <v>0</v>
      </c>
      <c r="H66" s="64">
        <f t="shared" si="40"/>
        <v>0</v>
      </c>
      <c r="I66" s="65">
        <f t="shared" si="41"/>
        <v>0</v>
      </c>
      <c r="J66" s="26"/>
    </row>
    <row r="67" spans="1:10" s="66" customFormat="1" ht="21">
      <c r="A67" s="62">
        <f>IF(C67&lt;&gt;"",1+MAX($A$7:A66),"")</f>
        <v>42</v>
      </c>
      <c r="B67" s="56" t="s">
        <v>91</v>
      </c>
      <c r="C67" s="12">
        <f>113.22+110</f>
        <v>223.22</v>
      </c>
      <c r="D67" s="57" t="s">
        <v>35</v>
      </c>
      <c r="E67" s="63">
        <v>0</v>
      </c>
      <c r="F67" s="63">
        <v>0</v>
      </c>
      <c r="G67" s="64">
        <f t="shared" si="39"/>
        <v>0</v>
      </c>
      <c r="H67" s="64">
        <f t="shared" si="40"/>
        <v>0</v>
      </c>
      <c r="I67" s="65">
        <f t="shared" si="41"/>
        <v>0</v>
      </c>
      <c r="J67" s="67"/>
    </row>
    <row r="68" spans="1:10" ht="21">
      <c r="A68" s="62" t="str">
        <f>IF(C68&lt;&gt;"",1+MAX($A$7:A67),"")</f>
        <v/>
      </c>
      <c r="B68" s="56"/>
      <c r="C68" s="12"/>
      <c r="D68" s="57"/>
      <c r="E68" s="23"/>
      <c r="F68" s="23"/>
      <c r="G68" s="28"/>
      <c r="H68" s="28"/>
      <c r="I68" s="27"/>
      <c r="J68" s="26"/>
    </row>
    <row r="69" spans="1:10" ht="21">
      <c r="A69" s="62" t="str">
        <f>IF(C69&lt;&gt;"",1+MAX($A$7:A68),"")</f>
        <v/>
      </c>
      <c r="B69" s="74" t="s">
        <v>70</v>
      </c>
      <c r="C69" s="12"/>
      <c r="D69" s="57"/>
      <c r="E69" s="23"/>
      <c r="F69" s="23"/>
      <c r="G69" s="28"/>
      <c r="H69" s="28"/>
      <c r="I69" s="27"/>
      <c r="J69" s="26"/>
    </row>
    <row r="70" spans="1:10" ht="21">
      <c r="A70" s="62">
        <f>IF(C70&lt;&gt;"",1+MAX($A$7:A69),"")</f>
        <v>43</v>
      </c>
      <c r="B70" s="56" t="s">
        <v>25</v>
      </c>
      <c r="C70" s="12">
        <v>12</v>
      </c>
      <c r="D70" s="57" t="s">
        <v>26</v>
      </c>
      <c r="E70" s="63">
        <v>0</v>
      </c>
      <c r="F70" s="63">
        <v>0</v>
      </c>
      <c r="G70" s="64">
        <f t="shared" ref="G70:G73" si="42">E70*C70</f>
        <v>0</v>
      </c>
      <c r="H70" s="64">
        <f t="shared" ref="H70:H73" si="43">F70*C70</f>
        <v>0</v>
      </c>
      <c r="I70" s="65">
        <f t="shared" ref="I70:I73" si="44">H70+G70</f>
        <v>0</v>
      </c>
      <c r="J70" s="26"/>
    </row>
    <row r="71" spans="1:10" s="66" customFormat="1" ht="21">
      <c r="A71" s="62">
        <f>IF(C71&lt;&gt;"",1+MAX($A$7:A70),"")</f>
        <v>44</v>
      </c>
      <c r="B71" s="56" t="s">
        <v>27</v>
      </c>
      <c r="C71" s="12">
        <v>1</v>
      </c>
      <c r="D71" s="57" t="s">
        <v>26</v>
      </c>
      <c r="E71" s="63">
        <v>0</v>
      </c>
      <c r="F71" s="63">
        <v>0</v>
      </c>
      <c r="G71" s="64">
        <f t="shared" si="42"/>
        <v>0</v>
      </c>
      <c r="H71" s="64">
        <f t="shared" si="43"/>
        <v>0</v>
      </c>
      <c r="I71" s="65">
        <f t="shared" si="44"/>
        <v>0</v>
      </c>
      <c r="J71" s="67"/>
    </row>
    <row r="72" spans="1:10" s="66" customFormat="1" ht="21">
      <c r="A72" s="62">
        <f>IF(C72&lt;&gt;"",1+MAX($A$7:A71),"")</f>
        <v>45</v>
      </c>
      <c r="B72" s="56" t="s">
        <v>28</v>
      </c>
      <c r="C72" s="12">
        <v>12</v>
      </c>
      <c r="D72" s="57" t="s">
        <v>26</v>
      </c>
      <c r="E72" s="63">
        <v>0</v>
      </c>
      <c r="F72" s="63">
        <v>0</v>
      </c>
      <c r="G72" s="64">
        <f t="shared" si="42"/>
        <v>0</v>
      </c>
      <c r="H72" s="64">
        <f t="shared" si="43"/>
        <v>0</v>
      </c>
      <c r="I72" s="65">
        <f t="shared" si="44"/>
        <v>0</v>
      </c>
      <c r="J72" s="67"/>
    </row>
    <row r="73" spans="1:10" ht="21">
      <c r="A73" s="62">
        <f>IF(C73&lt;&gt;"",1+MAX($A$7:A72),"")</f>
        <v>46</v>
      </c>
      <c r="B73" s="56" t="s">
        <v>29</v>
      </c>
      <c r="C73" s="12">
        <v>22</v>
      </c>
      <c r="D73" s="57" t="s">
        <v>26</v>
      </c>
      <c r="E73" s="63">
        <v>0</v>
      </c>
      <c r="F73" s="63">
        <v>0</v>
      </c>
      <c r="G73" s="64">
        <f t="shared" si="42"/>
        <v>0</v>
      </c>
      <c r="H73" s="64">
        <f t="shared" si="43"/>
        <v>0</v>
      </c>
      <c r="I73" s="65">
        <f t="shared" si="44"/>
        <v>0</v>
      </c>
      <c r="J73" s="26"/>
    </row>
    <row r="74" spans="1:10" ht="21">
      <c r="A74" s="62" t="str">
        <f>IF(C74&lt;&gt;"",1+MAX($A$7:A73),"")</f>
        <v/>
      </c>
      <c r="B74" s="56"/>
      <c r="C74" s="12"/>
      <c r="D74" s="57"/>
      <c r="E74" s="23"/>
      <c r="F74" s="23"/>
      <c r="G74" s="28"/>
      <c r="H74" s="28"/>
      <c r="I74" s="27"/>
      <c r="J74" s="26"/>
    </row>
    <row r="75" spans="1:10" ht="21">
      <c r="A75" s="62" t="str">
        <f>IF(C75&lt;&gt;"",1+MAX($A$7:A74),"")</f>
        <v/>
      </c>
      <c r="B75" s="74" t="s">
        <v>92</v>
      </c>
      <c r="C75" s="12"/>
      <c r="D75" s="57"/>
      <c r="E75" s="23"/>
      <c r="F75" s="23"/>
      <c r="G75" s="28"/>
      <c r="H75" s="28"/>
      <c r="I75" s="27"/>
      <c r="J75" s="26"/>
    </row>
    <row r="76" spans="1:10" ht="21">
      <c r="A76" s="62"/>
      <c r="B76" s="75" t="s">
        <v>100</v>
      </c>
      <c r="C76" s="12"/>
      <c r="D76" s="57"/>
      <c r="E76" s="23"/>
      <c r="F76" s="23"/>
      <c r="G76" s="28"/>
      <c r="H76" s="28"/>
      <c r="I76" s="27"/>
      <c r="J76" s="26"/>
    </row>
    <row r="77" spans="1:10" ht="21">
      <c r="A77" s="62">
        <f>IF(C77&lt;&gt;"",1+MAX($A$7:A75),"")</f>
        <v>47</v>
      </c>
      <c r="B77" s="56" t="s">
        <v>93</v>
      </c>
      <c r="C77" s="12">
        <f>3.55+66</f>
        <v>69.55</v>
      </c>
      <c r="D77" s="57" t="s">
        <v>35</v>
      </c>
      <c r="E77" s="63">
        <v>0</v>
      </c>
      <c r="F77" s="63">
        <v>0</v>
      </c>
      <c r="G77" s="64">
        <f t="shared" ref="G77:G80" si="45">E77*C77</f>
        <v>0</v>
      </c>
      <c r="H77" s="64">
        <f t="shared" ref="H77:H80" si="46">F77*C77</f>
        <v>0</v>
      </c>
      <c r="I77" s="65">
        <f t="shared" ref="I77:I80" si="47">H77+G77</f>
        <v>0</v>
      </c>
      <c r="J77" s="26"/>
    </row>
    <row r="78" spans="1:10" s="66" customFormat="1" ht="21">
      <c r="A78" s="62">
        <f>IF(C78&lt;&gt;"",1+MAX($A$7:A77),"")</f>
        <v>48</v>
      </c>
      <c r="B78" s="56" t="s">
        <v>94</v>
      </c>
      <c r="C78" s="12">
        <f>90.06+66</f>
        <v>156.06</v>
      </c>
      <c r="D78" s="57" t="s">
        <v>35</v>
      </c>
      <c r="E78" s="63">
        <v>0</v>
      </c>
      <c r="F78" s="63">
        <v>0</v>
      </c>
      <c r="G78" s="64">
        <f t="shared" si="45"/>
        <v>0</v>
      </c>
      <c r="H78" s="64">
        <f t="shared" si="46"/>
        <v>0</v>
      </c>
      <c r="I78" s="65">
        <f t="shared" si="47"/>
        <v>0</v>
      </c>
      <c r="J78" s="67"/>
    </row>
    <row r="79" spans="1:10" s="66" customFormat="1" ht="21">
      <c r="A79" s="62">
        <f>IF(C79&lt;&gt;"",1+MAX($A$7:A78),"")</f>
        <v>49</v>
      </c>
      <c r="B79" s="56" t="s">
        <v>95</v>
      </c>
      <c r="C79" s="12">
        <f>150.98+297</f>
        <v>447.98</v>
      </c>
      <c r="D79" s="57" t="s">
        <v>35</v>
      </c>
      <c r="E79" s="63">
        <v>0</v>
      </c>
      <c r="F79" s="63">
        <v>0</v>
      </c>
      <c r="G79" s="64">
        <f t="shared" si="45"/>
        <v>0</v>
      </c>
      <c r="H79" s="64">
        <f t="shared" si="46"/>
        <v>0</v>
      </c>
      <c r="I79" s="65">
        <f t="shared" si="47"/>
        <v>0</v>
      </c>
      <c r="J79" s="67"/>
    </row>
    <row r="80" spans="1:10" ht="21">
      <c r="A80" s="62">
        <f>IF(C80&lt;&gt;"",1+MAX($A$7:A79),"")</f>
        <v>50</v>
      </c>
      <c r="B80" s="56" t="s">
        <v>96</v>
      </c>
      <c r="C80" s="12">
        <v>610.33000000000004</v>
      </c>
      <c r="D80" s="57" t="s">
        <v>35</v>
      </c>
      <c r="E80" s="63">
        <v>0</v>
      </c>
      <c r="F80" s="63">
        <v>0</v>
      </c>
      <c r="G80" s="64">
        <f t="shared" si="45"/>
        <v>0</v>
      </c>
      <c r="H80" s="64">
        <f t="shared" si="46"/>
        <v>0</v>
      </c>
      <c r="I80" s="65">
        <f t="shared" si="47"/>
        <v>0</v>
      </c>
      <c r="J80" s="26"/>
    </row>
    <row r="81" spans="1:10" ht="21">
      <c r="A81" s="62">
        <f>IF(C81&lt;&gt;"",1+MAX($A$7:A80),"")</f>
        <v>51</v>
      </c>
      <c r="B81" s="56" t="s">
        <v>97</v>
      </c>
      <c r="C81" s="12">
        <v>93.71</v>
      </c>
      <c r="D81" s="57" t="s">
        <v>35</v>
      </c>
      <c r="E81" s="63">
        <v>0</v>
      </c>
      <c r="F81" s="63">
        <v>0</v>
      </c>
      <c r="G81" s="64">
        <f t="shared" ref="G81:G83" si="48">E81*C81</f>
        <v>0</v>
      </c>
      <c r="H81" s="64">
        <f t="shared" ref="H81:H83" si="49">F81*C81</f>
        <v>0</v>
      </c>
      <c r="I81" s="65">
        <f t="shared" ref="I81:I83" si="50">H81+G81</f>
        <v>0</v>
      </c>
      <c r="J81" s="26"/>
    </row>
    <row r="82" spans="1:10" ht="21">
      <c r="A82" s="62">
        <f>IF(C82&lt;&gt;"",1+MAX($A$7:A81),"")</f>
        <v>52</v>
      </c>
      <c r="B82" s="56" t="s">
        <v>98</v>
      </c>
      <c r="C82" s="12">
        <f>17.42+242</f>
        <v>259.42</v>
      </c>
      <c r="D82" s="57" t="s">
        <v>35</v>
      </c>
      <c r="E82" s="63">
        <v>0</v>
      </c>
      <c r="F82" s="63">
        <v>0</v>
      </c>
      <c r="G82" s="64">
        <f t="shared" si="48"/>
        <v>0</v>
      </c>
      <c r="H82" s="64">
        <f t="shared" si="49"/>
        <v>0</v>
      </c>
      <c r="I82" s="65">
        <f t="shared" si="50"/>
        <v>0</v>
      </c>
      <c r="J82" s="26"/>
    </row>
    <row r="83" spans="1:10" s="66" customFormat="1" ht="21">
      <c r="A83" s="62">
        <f>IF(C83&lt;&gt;"",1+MAX($A$7:A82),"")</f>
        <v>53</v>
      </c>
      <c r="B83" s="56" t="s">
        <v>99</v>
      </c>
      <c r="C83" s="12">
        <v>131.41</v>
      </c>
      <c r="D83" s="57" t="s">
        <v>35</v>
      </c>
      <c r="E83" s="63">
        <v>0</v>
      </c>
      <c r="F83" s="63">
        <v>0</v>
      </c>
      <c r="G83" s="64">
        <f t="shared" si="48"/>
        <v>0</v>
      </c>
      <c r="H83" s="64">
        <f t="shared" si="49"/>
        <v>0</v>
      </c>
      <c r="I83" s="65">
        <f t="shared" si="50"/>
        <v>0</v>
      </c>
      <c r="J83" s="67"/>
    </row>
    <row r="84" spans="1:10" ht="21">
      <c r="A84" s="62" t="str">
        <f>IF(C84&lt;&gt;"",1+MAX($A$7:A83),"")</f>
        <v/>
      </c>
      <c r="B84" s="56"/>
      <c r="C84" s="12"/>
      <c r="D84" s="57"/>
      <c r="E84" s="23"/>
      <c r="F84" s="23"/>
      <c r="G84" s="28"/>
      <c r="H84" s="28"/>
      <c r="I84" s="27"/>
      <c r="J84" s="26"/>
    </row>
    <row r="85" spans="1:10" ht="21">
      <c r="A85" s="62" t="str">
        <f>IF(C85&lt;&gt;"",1+MAX($A$7:A84),"")</f>
        <v/>
      </c>
      <c r="B85" s="75" t="s">
        <v>101</v>
      </c>
      <c r="C85" s="12"/>
      <c r="D85" s="57"/>
      <c r="E85" s="23"/>
      <c r="F85" s="23"/>
      <c r="G85" s="28"/>
      <c r="H85" s="28"/>
      <c r="I85" s="27"/>
      <c r="J85" s="26"/>
    </row>
    <row r="86" spans="1:10" s="66" customFormat="1" ht="21">
      <c r="A86" s="62">
        <f>IF(C86&lt;&gt;"",1+MAX($A$7:A85),"")</f>
        <v>54</v>
      </c>
      <c r="B86" s="56" t="s">
        <v>102</v>
      </c>
      <c r="C86" s="12">
        <v>25.42</v>
      </c>
      <c r="D86" s="57" t="s">
        <v>35</v>
      </c>
      <c r="E86" s="63">
        <v>0</v>
      </c>
      <c r="F86" s="63">
        <v>0</v>
      </c>
      <c r="G86" s="64">
        <f t="shared" ref="G86" si="51">E86*C86</f>
        <v>0</v>
      </c>
      <c r="H86" s="64">
        <f t="shared" ref="H86" si="52">F86*C86</f>
        <v>0</v>
      </c>
      <c r="I86" s="65">
        <f t="shared" ref="I86" si="53">H86+G86</f>
        <v>0</v>
      </c>
      <c r="J86" s="67"/>
    </row>
    <row r="87" spans="1:10" ht="21">
      <c r="A87" s="62" t="str">
        <f>IF(C87&lt;&gt;"",1+MAX($A$7:A86),"")</f>
        <v/>
      </c>
      <c r="B87" s="56"/>
      <c r="C87" s="12"/>
      <c r="D87" s="57"/>
      <c r="E87" s="23"/>
      <c r="F87" s="23"/>
      <c r="G87" s="28"/>
      <c r="H87" s="28"/>
      <c r="I87" s="27"/>
      <c r="J87" s="26"/>
    </row>
    <row r="88" spans="1:10" ht="21">
      <c r="A88" s="62" t="str">
        <f>IF(C88&lt;&gt;"",1+MAX($A$7:A87),"")</f>
        <v/>
      </c>
      <c r="B88" s="74" t="s">
        <v>71</v>
      </c>
      <c r="C88" s="12"/>
      <c r="D88" s="57"/>
      <c r="E88" s="23"/>
      <c r="F88" s="23"/>
      <c r="G88" s="28"/>
      <c r="H88" s="28"/>
      <c r="I88" s="27"/>
      <c r="J88" s="26"/>
    </row>
    <row r="89" spans="1:10" ht="21">
      <c r="A89" s="62">
        <f>IF(C89&lt;&gt;"",1+MAX($A$7:A88),"")</f>
        <v>55</v>
      </c>
      <c r="B89" s="56" t="s">
        <v>72</v>
      </c>
      <c r="C89" s="12">
        <v>30</v>
      </c>
      <c r="D89" s="57" t="s">
        <v>26</v>
      </c>
      <c r="E89" s="63">
        <v>0</v>
      </c>
      <c r="F89" s="63">
        <v>0</v>
      </c>
      <c r="G89" s="64">
        <f t="shared" ref="G89:G92" si="54">E89*C89</f>
        <v>0</v>
      </c>
      <c r="H89" s="64">
        <f t="shared" ref="H89:H92" si="55">F89*C89</f>
        <v>0</v>
      </c>
      <c r="I89" s="65">
        <f t="shared" ref="I89:I92" si="56">H89+G89</f>
        <v>0</v>
      </c>
      <c r="J89" s="26"/>
    </row>
    <row r="90" spans="1:10" s="66" customFormat="1" ht="21">
      <c r="A90" s="62">
        <f>IF(C90&lt;&gt;"",1+MAX($A$7:A89),"")</f>
        <v>56</v>
      </c>
      <c r="B90" s="56" t="s">
        <v>74</v>
      </c>
      <c r="C90" s="12">
        <v>12</v>
      </c>
      <c r="D90" s="57" t="s">
        <v>26</v>
      </c>
      <c r="E90" s="63">
        <v>0</v>
      </c>
      <c r="F90" s="63">
        <v>0</v>
      </c>
      <c r="G90" s="64">
        <f t="shared" si="54"/>
        <v>0</v>
      </c>
      <c r="H90" s="64">
        <f t="shared" si="55"/>
        <v>0</v>
      </c>
      <c r="I90" s="65">
        <f t="shared" si="56"/>
        <v>0</v>
      </c>
      <c r="J90" s="67"/>
    </row>
    <row r="91" spans="1:10" s="66" customFormat="1" ht="21">
      <c r="A91" s="62">
        <f>IF(C91&lt;&gt;"",1+MAX($A$7:A90),"")</f>
        <v>57</v>
      </c>
      <c r="B91" s="56" t="s">
        <v>73</v>
      </c>
      <c r="C91" s="12">
        <v>1</v>
      </c>
      <c r="D91" s="57" t="s">
        <v>26</v>
      </c>
      <c r="E91" s="63">
        <v>0</v>
      </c>
      <c r="F91" s="63">
        <v>0</v>
      </c>
      <c r="G91" s="64">
        <f t="shared" si="54"/>
        <v>0</v>
      </c>
      <c r="H91" s="64">
        <f t="shared" si="55"/>
        <v>0</v>
      </c>
      <c r="I91" s="65">
        <f t="shared" si="56"/>
        <v>0</v>
      </c>
      <c r="J91" s="67"/>
    </row>
    <row r="92" spans="1:10" ht="21">
      <c r="A92" s="62">
        <f>IF(C92&lt;&gt;"",1+MAX($A$7:A91),"")</f>
        <v>58</v>
      </c>
      <c r="B92" s="56" t="s">
        <v>75</v>
      </c>
      <c r="C92" s="12">
        <v>24</v>
      </c>
      <c r="D92" s="57" t="s">
        <v>26</v>
      </c>
      <c r="E92" s="63">
        <v>0</v>
      </c>
      <c r="F92" s="63">
        <v>0</v>
      </c>
      <c r="G92" s="64">
        <f t="shared" si="54"/>
        <v>0</v>
      </c>
      <c r="H92" s="64">
        <f t="shared" si="55"/>
        <v>0</v>
      </c>
      <c r="I92" s="65">
        <f t="shared" si="56"/>
        <v>0</v>
      </c>
      <c r="J92" s="26"/>
    </row>
    <row r="93" spans="1:10" ht="21">
      <c r="A93" s="62">
        <f>IF(C93&lt;&gt;"",1+MAX($A$7:A92),"")</f>
        <v>59</v>
      </c>
      <c r="B93" s="56" t="s">
        <v>76</v>
      </c>
      <c r="C93" s="12">
        <v>6</v>
      </c>
      <c r="D93" s="57" t="s">
        <v>26</v>
      </c>
      <c r="E93" s="63">
        <v>0</v>
      </c>
      <c r="F93" s="63">
        <v>0</v>
      </c>
      <c r="G93" s="64">
        <f t="shared" ref="G93:G96" si="57">E93*C93</f>
        <v>0</v>
      </c>
      <c r="H93" s="64">
        <f t="shared" ref="H93:H96" si="58">F93*C93</f>
        <v>0</v>
      </c>
      <c r="I93" s="65">
        <f t="shared" ref="I93:I96" si="59">H93+G93</f>
        <v>0</v>
      </c>
      <c r="J93" s="26"/>
    </row>
    <row r="94" spans="1:10" s="66" customFormat="1" ht="21">
      <c r="A94" s="62">
        <f>IF(C94&lt;&gt;"",1+MAX($A$7:A93),"")</f>
        <v>60</v>
      </c>
      <c r="B94" s="56" t="s">
        <v>77</v>
      </c>
      <c r="C94" s="12">
        <v>11</v>
      </c>
      <c r="D94" s="57" t="s">
        <v>26</v>
      </c>
      <c r="E94" s="63">
        <v>0</v>
      </c>
      <c r="F94" s="63">
        <v>0</v>
      </c>
      <c r="G94" s="64">
        <f t="shared" si="57"/>
        <v>0</v>
      </c>
      <c r="H94" s="64">
        <f t="shared" si="58"/>
        <v>0</v>
      </c>
      <c r="I94" s="65">
        <f t="shared" si="59"/>
        <v>0</v>
      </c>
      <c r="J94" s="67"/>
    </row>
    <row r="95" spans="1:10" s="66" customFormat="1" ht="21">
      <c r="A95" s="62">
        <f>IF(C95&lt;&gt;"",1+MAX($A$7:A94),"")</f>
        <v>61</v>
      </c>
      <c r="B95" s="56" t="s">
        <v>78</v>
      </c>
      <c r="C95" s="12">
        <v>6</v>
      </c>
      <c r="D95" s="57" t="s">
        <v>26</v>
      </c>
      <c r="E95" s="63">
        <v>0</v>
      </c>
      <c r="F95" s="63">
        <v>0</v>
      </c>
      <c r="G95" s="64">
        <f t="shared" si="57"/>
        <v>0</v>
      </c>
      <c r="H95" s="64">
        <f t="shared" si="58"/>
        <v>0</v>
      </c>
      <c r="I95" s="65">
        <f t="shared" si="59"/>
        <v>0</v>
      </c>
      <c r="J95" s="67"/>
    </row>
    <row r="96" spans="1:10" ht="21">
      <c r="A96" s="62">
        <f>IF(C96&lt;&gt;"",1+MAX($A$7:A95),"")</f>
        <v>62</v>
      </c>
      <c r="B96" s="56" t="s">
        <v>79</v>
      </c>
      <c r="C96" s="12">
        <v>5</v>
      </c>
      <c r="D96" s="57" t="s">
        <v>26</v>
      </c>
      <c r="E96" s="63">
        <v>0</v>
      </c>
      <c r="F96" s="63">
        <v>0</v>
      </c>
      <c r="G96" s="64">
        <f t="shared" si="57"/>
        <v>0</v>
      </c>
      <c r="H96" s="64">
        <f t="shared" si="58"/>
        <v>0</v>
      </c>
      <c r="I96" s="65">
        <f t="shared" si="59"/>
        <v>0</v>
      </c>
      <c r="J96" s="26"/>
    </row>
    <row r="97" spans="1:10" ht="21">
      <c r="A97" s="62" t="str">
        <f>IF(C97&lt;&gt;"",1+MAX($A$7:A73),"")</f>
        <v/>
      </c>
      <c r="B97" s="56"/>
      <c r="C97" s="12"/>
      <c r="D97" s="57"/>
      <c r="E97" s="23"/>
      <c r="F97" s="23"/>
      <c r="G97" s="28"/>
      <c r="H97" s="28"/>
      <c r="I97" s="27"/>
      <c r="J97" s="26"/>
    </row>
    <row r="98" spans="1:10" ht="21">
      <c r="A98" s="9"/>
      <c r="B98" s="30" t="s">
        <v>20</v>
      </c>
      <c r="C98" s="29"/>
      <c r="D98" s="22"/>
      <c r="E98" s="23"/>
      <c r="F98" s="23"/>
      <c r="G98" s="28"/>
      <c r="H98" s="28"/>
      <c r="I98" s="27"/>
      <c r="J98" s="26"/>
    </row>
    <row r="99" spans="1:10" ht="21">
      <c r="A99" s="9" t="str">
        <f>IF(C99&lt;&gt;"",1+MAX($A$7:A98),"")</f>
        <v/>
      </c>
      <c r="B99" s="11"/>
      <c r="C99" s="29"/>
      <c r="D99" s="22"/>
      <c r="E99" s="23"/>
      <c r="F99" s="23"/>
      <c r="G99" s="48" t="s">
        <v>16</v>
      </c>
      <c r="H99" s="48" t="s">
        <v>17</v>
      </c>
      <c r="I99" s="27"/>
      <c r="J99" s="26"/>
    </row>
    <row r="100" spans="1:10" ht="21.6" thickBot="1">
      <c r="A100" s="9" t="str">
        <f>IF(C100&lt;&gt;"",1+MAX($A$7:A17),"")</f>
        <v/>
      </c>
      <c r="B100" s="10"/>
      <c r="C100" s="31"/>
      <c r="D100" s="32"/>
      <c r="E100" s="33"/>
      <c r="F100" s="33"/>
      <c r="G100" s="49">
        <f>SUM(G7:G98)</f>
        <v>0</v>
      </c>
      <c r="H100" s="49">
        <f>SUM(H7:H98)</f>
        <v>0</v>
      </c>
      <c r="I100" s="50"/>
      <c r="J100" s="26"/>
    </row>
    <row r="101" spans="1:10" ht="21.6" thickBot="1">
      <c r="A101" s="34" t="s">
        <v>18</v>
      </c>
      <c r="B101" s="35"/>
      <c r="C101" s="36"/>
      <c r="D101" s="37"/>
      <c r="E101" s="38"/>
      <c r="F101" s="38"/>
      <c r="G101" s="51"/>
      <c r="H101" s="51"/>
      <c r="I101" s="59">
        <f>SUM(I7:I100)</f>
        <v>0</v>
      </c>
      <c r="J101" s="26"/>
    </row>
    <row r="102" spans="1:10" ht="21.6" thickBot="1">
      <c r="A102" s="39" t="str">
        <f>IF(C102&lt;&gt;"",1+MAX($A$7:A100),"")</f>
        <v/>
      </c>
      <c r="B102" s="40"/>
      <c r="C102" s="41"/>
      <c r="D102" s="42"/>
      <c r="E102" s="43"/>
      <c r="F102" s="43"/>
      <c r="G102" s="52" t="s">
        <v>21</v>
      </c>
      <c r="H102" s="53">
        <v>0.35</v>
      </c>
      <c r="I102" s="60">
        <f>I101*H102</f>
        <v>0</v>
      </c>
      <c r="J102" s="26"/>
    </row>
    <row r="103" spans="1:10" ht="21.6" thickBot="1">
      <c r="A103" s="55" t="s">
        <v>19</v>
      </c>
      <c r="B103" s="44"/>
      <c r="C103" s="45"/>
      <c r="D103" s="46"/>
      <c r="E103" s="47"/>
      <c r="F103" s="47"/>
      <c r="G103" s="47"/>
      <c r="H103" s="47"/>
      <c r="I103" s="61">
        <f>SUM(I101:I102)</f>
        <v>0</v>
      </c>
      <c r="J103" s="54"/>
    </row>
    <row r="110" spans="1:10">
      <c r="J110" s="71"/>
    </row>
    <row r="111" spans="1:10">
      <c r="J111" s="72"/>
    </row>
    <row r="112" spans="1:10">
      <c r="J112" s="73"/>
    </row>
    <row r="113" spans="10:10">
      <c r="J113" s="71"/>
    </row>
  </sheetData>
  <mergeCells count="5">
    <mergeCell ref="B1:J1"/>
    <mergeCell ref="B2:J2"/>
    <mergeCell ref="B3:J3"/>
    <mergeCell ref="B4:J4"/>
    <mergeCell ref="B5:J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5E245746-1F59-4140-9049-4A84B5BDECAC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PLUMBING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</dc:creator>
  <cp:lastModifiedBy>Rafey</cp:lastModifiedBy>
  <cp:lastPrinted>2021-08-19T20:01:00Z</cp:lastPrinted>
  <dcterms:created xsi:type="dcterms:W3CDTF">2020-11-24T18:26:00Z</dcterms:created>
  <dcterms:modified xsi:type="dcterms:W3CDTF">2023-09-18T14:31:55Z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A57A8D9101244633B2BCE36D02B85CF8</vt:lpwstr>
  </property>
  <property fmtid="{D5CDD505-2E9C-101B-9397-08002B2CF9AE}" pid="3" name="KSOProductBuildVer">
    <vt:lpwstr>1033-11.2.0.11191</vt:lpwstr>
  </property>
  <property fmtid="{D5CDD505-2E9C-101B-9397-08002B2CF9AE}" pid="4" name="PlanSwiftJobName">
    <vt:lpwstr/>
  </property>
  <property fmtid="{D5CDD505-2E9C-101B-9397-08002B2CF9AE}" pid="5" name="PlanSwiftJobGuid">
    <vt:lpwstr/>
  </property>
  <property fmtid="{D5CDD505-2E9C-101B-9397-08002B2CF9AE}" pid="6" name="LinkedDataId">
    <vt:lpwstr>{5E245746-1F59-4140-9049-4A84B5BDECAC}</vt:lpwstr>
  </property>
</Properties>
</file>